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universityoflatvia387-my.sharepoint.com/personal/spie_edu_lu_lv/Documents/Darbvirsma/HE un citi interesanti materiāli/"/>
    </mc:Choice>
  </mc:AlternateContent>
  <xr:revisionPtr revIDLastSave="36" documentId="11_26222BEAAF45B04406E9A56E06942961729C584E" xr6:coauthVersionLast="47" xr6:coauthVersionMax="47" xr10:uidLastSave="{3B45EF0B-78EE-48F4-986D-50731F98C058}"/>
  <bookViews>
    <workbookView xWindow="-120" yWindow="-120" windowWidth="29040" windowHeight="15840" firstSheet="1" activeTab="1" xr2:uid="{00000000-000D-0000-FFFF-FFFF00000000}"/>
  </bookViews>
  <sheets>
    <sheet name="Instructions" sheetId="2" state="hidden" r:id="rId1"/>
    <sheet name="Participant_budget" sheetId="1" r:id="rId2"/>
    <sheet name="For_coordinator_Copy_from_here" sheetId="4" state="hidden" r:id="rId3"/>
    <sheet name="Data"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4" i="1" l="1"/>
  <c r="E64" i="3"/>
  <c r="E65" i="3"/>
  <c r="E66" i="3"/>
  <c r="E67" i="3"/>
  <c r="E68" i="3"/>
  <c r="E69" i="3"/>
  <c r="E70" i="3"/>
  <c r="E71" i="3"/>
  <c r="E72" i="3"/>
  <c r="D64" i="3"/>
  <c r="D65" i="3"/>
  <c r="D66" i="3"/>
  <c r="D67" i="3"/>
  <c r="D68" i="3"/>
  <c r="D69" i="3"/>
  <c r="D70" i="3"/>
  <c r="D71" i="3"/>
  <c r="D72" i="3"/>
  <c r="C64" i="3"/>
  <c r="C65" i="3"/>
  <c r="C66" i="3"/>
  <c r="C67" i="3"/>
  <c r="C68" i="3"/>
  <c r="C69" i="3"/>
  <c r="C70" i="3"/>
  <c r="C71" i="3"/>
  <c r="C72" i="3"/>
  <c r="B64" i="3"/>
  <c r="B65" i="3"/>
  <c r="B66" i="3"/>
  <c r="B67" i="3"/>
  <c r="B68" i="3"/>
  <c r="B69" i="3"/>
  <c r="B70" i="3"/>
  <c r="B71" i="3"/>
  <c r="B72" i="3"/>
  <c r="E63" i="3"/>
  <c r="D63" i="3"/>
  <c r="C63" i="3"/>
  <c r="B63" i="3"/>
  <c r="F70" i="3" l="1"/>
  <c r="M188" i="1" s="1"/>
  <c r="F68" i="3"/>
  <c r="M186" i="1" s="1"/>
  <c r="F66" i="3"/>
  <c r="M184" i="1" s="1"/>
  <c r="F72" i="3"/>
  <c r="M190" i="1" s="1"/>
  <c r="F64" i="3"/>
  <c r="M182" i="1" s="1"/>
  <c r="F67" i="3"/>
  <c r="M185" i="1" s="1"/>
  <c r="F69" i="3"/>
  <c r="M187" i="1" s="1"/>
  <c r="F71" i="3"/>
  <c r="M189" i="1" s="1"/>
  <c r="F63" i="3"/>
  <c r="M181" i="1" s="1"/>
  <c r="F65" i="3"/>
  <c r="M183" i="1" s="1"/>
  <c r="E283" i="4"/>
  <c r="E284" i="4"/>
  <c r="E285" i="4"/>
  <c r="E286" i="4"/>
  <c r="E287" i="4"/>
  <c r="E288" i="4"/>
  <c r="E289" i="4"/>
  <c r="E290" i="4"/>
  <c r="E291" i="4"/>
  <c r="E273" i="4"/>
  <c r="E274" i="4"/>
  <c r="E275" i="4"/>
  <c r="E276" i="4"/>
  <c r="E277" i="4"/>
  <c r="E263" i="4"/>
  <c r="E264" i="4"/>
  <c r="E265" i="4"/>
  <c r="E266" i="4"/>
  <c r="E267" i="4"/>
  <c r="E268" i="4"/>
  <c r="E269" i="4"/>
  <c r="E270" i="4"/>
  <c r="E271" i="4"/>
  <c r="E262" i="4"/>
  <c r="E258" i="4"/>
  <c r="E257" i="4"/>
  <c r="B37" i="3"/>
  <c r="B38" i="3"/>
  <c r="B39" i="3"/>
  <c r="B40" i="3"/>
  <c r="B41" i="3"/>
  <c r="B42" i="3"/>
  <c r="B43" i="3"/>
  <c r="B44" i="3"/>
  <c r="B45" i="3"/>
  <c r="B36" i="3"/>
  <c r="A37" i="3"/>
  <c r="A38" i="3"/>
  <c r="A39" i="3"/>
  <c r="A40" i="3"/>
  <c r="A41" i="3"/>
  <c r="A42" i="3"/>
  <c r="A43" i="3"/>
  <c r="A44" i="3"/>
  <c r="A45" i="3"/>
  <c r="A36" i="3"/>
  <c r="E281" i="4" l="1"/>
  <c r="E261" i="4"/>
  <c r="E280" i="4"/>
  <c r="E260" i="4"/>
  <c r="E279" i="4"/>
  <c r="E259" i="4"/>
  <c r="E278" i="4"/>
  <c r="J43" i="3"/>
  <c r="J44" i="3"/>
  <c r="J45" i="3"/>
  <c r="J42" i="3"/>
  <c r="H43" i="3"/>
  <c r="H56" i="3" s="1"/>
  <c r="E44" i="3"/>
  <c r="E57" i="3" s="1"/>
  <c r="I45" i="3"/>
  <c r="I58" i="3" s="1"/>
  <c r="H42" i="3"/>
  <c r="H55" i="3" s="1"/>
  <c r="E256" i="4"/>
  <c r="E255" i="4"/>
  <c r="E254" i="4"/>
  <c r="E253" i="4"/>
  <c r="E282" i="4"/>
  <c r="E272" i="4"/>
  <c r="E252" i="4"/>
  <c r="E15" i="4"/>
  <c r="J37" i="3"/>
  <c r="J38" i="3"/>
  <c r="J39" i="3"/>
  <c r="J40" i="3"/>
  <c r="J41" i="3"/>
  <c r="J36" i="3"/>
  <c r="H37" i="3"/>
  <c r="H50" i="3" s="1"/>
  <c r="H38" i="3"/>
  <c r="G39" i="3"/>
  <c r="G52" i="3" s="1"/>
  <c r="E40" i="3"/>
  <c r="E53" i="3" s="1"/>
  <c r="F41" i="3"/>
  <c r="F54" i="3" s="1"/>
  <c r="H36" i="3"/>
  <c r="H51" i="3" l="1"/>
  <c r="J46" i="3"/>
  <c r="E43" i="3"/>
  <c r="E56" i="3" s="1"/>
  <c r="I44" i="3"/>
  <c r="I57" i="3" s="1"/>
  <c r="E42" i="3"/>
  <c r="E55" i="3" s="1"/>
  <c r="G43" i="3"/>
  <c r="G56" i="3" s="1"/>
  <c r="I43" i="3"/>
  <c r="I56" i="3" s="1"/>
  <c r="G42" i="3"/>
  <c r="G55" i="3" s="1"/>
  <c r="I42" i="3"/>
  <c r="I55" i="3" s="1"/>
  <c r="G44" i="3"/>
  <c r="G57" i="3" s="1"/>
  <c r="F45" i="3"/>
  <c r="F58" i="3" s="1"/>
  <c r="H45" i="3"/>
  <c r="H58" i="3" s="1"/>
  <c r="F44" i="3"/>
  <c r="F57" i="3" s="1"/>
  <c r="H44" i="3"/>
  <c r="H57" i="3" s="1"/>
  <c r="F43" i="3"/>
  <c r="F56" i="3" s="1"/>
  <c r="E45" i="3"/>
  <c r="E58" i="3" s="1"/>
  <c r="F42" i="3"/>
  <c r="F55" i="3" s="1"/>
  <c r="G45" i="3"/>
  <c r="G58" i="3" s="1"/>
  <c r="E37" i="3"/>
  <c r="E50" i="3" s="1"/>
  <c r="I36" i="3"/>
  <c r="I37" i="3"/>
  <c r="I50" i="3" s="1"/>
  <c r="H49" i="3"/>
  <c r="E36" i="3"/>
  <c r="E49" i="3" s="1"/>
  <c r="F37" i="3"/>
  <c r="F50" i="3" s="1"/>
  <c r="G36" i="3"/>
  <c r="G37" i="3"/>
  <c r="G50" i="3" s="1"/>
  <c r="F36" i="3"/>
  <c r="I41" i="3"/>
  <c r="I54" i="3" s="1"/>
  <c r="G41" i="3"/>
  <c r="G54" i="3" s="1"/>
  <c r="H41" i="3"/>
  <c r="H54" i="3" s="1"/>
  <c r="E41" i="3"/>
  <c r="E54" i="3" s="1"/>
  <c r="G40" i="3"/>
  <c r="G53" i="3" s="1"/>
  <c r="F40" i="3"/>
  <c r="F53" i="3" s="1"/>
  <c r="I40" i="3"/>
  <c r="I53" i="3" s="1"/>
  <c r="H40" i="3"/>
  <c r="H53" i="3" s="1"/>
  <c r="E39" i="3"/>
  <c r="E52" i="3" s="1"/>
  <c r="I39" i="3"/>
  <c r="I52" i="3" s="1"/>
  <c r="F39" i="3"/>
  <c r="F52" i="3" s="1"/>
  <c r="H39" i="3"/>
  <c r="H52" i="3" s="1"/>
  <c r="G38" i="3"/>
  <c r="G51" i="3" s="1"/>
  <c r="E38" i="3"/>
  <c r="E51" i="3" s="1"/>
  <c r="F38" i="3"/>
  <c r="F51" i="3" s="1"/>
  <c r="I38" i="3"/>
  <c r="I51" i="3" s="1"/>
  <c r="J172" i="1"/>
  <c r="J168" i="1"/>
  <c r="J164" i="1"/>
  <c r="J160" i="1"/>
  <c r="J151" i="1"/>
  <c r="J147" i="1"/>
  <c r="J143" i="1"/>
  <c r="J135" i="1"/>
  <c r="H46" i="3" l="1"/>
  <c r="H59" i="3"/>
  <c r="H205" i="1" s="1"/>
  <c r="I49" i="3"/>
  <c r="I59" i="3" s="1"/>
  <c r="J205" i="1" s="1"/>
  <c r="I46" i="3"/>
  <c r="G46" i="3"/>
  <c r="F46" i="3"/>
  <c r="E46" i="3"/>
  <c r="G49" i="3"/>
  <c r="G59" i="3" s="1"/>
  <c r="E59" i="3"/>
  <c r="F49" i="3"/>
  <c r="J136" i="1"/>
  <c r="J173" i="1"/>
  <c r="J171" i="1"/>
  <c r="J169" i="1"/>
  <c r="J167" i="1"/>
  <c r="J165" i="1"/>
  <c r="J163" i="1"/>
  <c r="J161" i="1"/>
  <c r="J159" i="1"/>
  <c r="G205" i="1" l="1"/>
  <c r="F59" i="3"/>
  <c r="F205" i="1" s="1"/>
  <c r="J144" i="1"/>
  <c r="J142" i="1"/>
  <c r="J152" i="1"/>
  <c r="J150" i="1"/>
  <c r="J148" i="1"/>
  <c r="J146" i="1"/>
  <c r="J59" i="3" l="1"/>
  <c r="E247" i="4"/>
  <c r="R205" i="1"/>
  <c r="E5" i="4"/>
  <c r="E251" i="4"/>
  <c r="E250" i="4"/>
  <c r="E249" i="4" l="1"/>
  <c r="E248" i="4"/>
  <c r="L14" i="1" l="1"/>
  <c r="O205" i="1"/>
  <c r="E10" i="4" l="1"/>
  <c r="E14" i="4"/>
  <c r="E140" i="4" l="1"/>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139" i="4"/>
  <c r="E132" i="4"/>
  <c r="E133" i="4"/>
  <c r="E134" i="4"/>
  <c r="E135" i="4"/>
  <c r="E136" i="4"/>
  <c r="E137" i="4"/>
  <c r="E138" i="4"/>
  <c r="E131" i="4"/>
  <c r="E130" i="4"/>
  <c r="E123" i="4"/>
  <c r="E124" i="4"/>
  <c r="E125" i="4"/>
  <c r="E126" i="4"/>
  <c r="E127" i="4"/>
  <c r="E128" i="4"/>
  <c r="E129" i="4"/>
  <c r="E122" i="4"/>
  <c r="E121" i="4"/>
  <c r="E114" i="4"/>
  <c r="E115" i="4"/>
  <c r="E116" i="4"/>
  <c r="E117" i="4"/>
  <c r="E118" i="4"/>
  <c r="E119" i="4"/>
  <c r="E120" i="4"/>
  <c r="E113" i="4"/>
  <c r="E112" i="4"/>
  <c r="E105" i="4"/>
  <c r="E106" i="4"/>
  <c r="E107" i="4"/>
  <c r="E108" i="4"/>
  <c r="E109" i="4"/>
  <c r="E110" i="4"/>
  <c r="E111" i="4"/>
  <c r="E104" i="4"/>
  <c r="E103" i="4"/>
  <c r="E96" i="4"/>
  <c r="E97" i="4"/>
  <c r="E98" i="4"/>
  <c r="E99" i="4"/>
  <c r="E100" i="4"/>
  <c r="E101" i="4"/>
  <c r="E102" i="4"/>
  <c r="E95" i="4"/>
  <c r="E94" i="4"/>
  <c r="E87" i="4"/>
  <c r="E88" i="4"/>
  <c r="E89" i="4"/>
  <c r="E90" i="4"/>
  <c r="E91" i="4"/>
  <c r="E92" i="4"/>
  <c r="E93" i="4"/>
  <c r="E86" i="4"/>
  <c r="E85" i="4"/>
  <c r="E78" i="4"/>
  <c r="E79" i="4"/>
  <c r="E80" i="4"/>
  <c r="E81" i="4"/>
  <c r="E82" i="4"/>
  <c r="E83" i="4"/>
  <c r="E84" i="4"/>
  <c r="E77" i="4"/>
  <c r="E76" i="4"/>
  <c r="E69" i="4"/>
  <c r="E70" i="4"/>
  <c r="E71" i="4"/>
  <c r="E72" i="4"/>
  <c r="E73" i="4"/>
  <c r="E74" i="4"/>
  <c r="E75" i="4"/>
  <c r="E68" i="4"/>
  <c r="E67" i="4"/>
  <c r="E60" i="4"/>
  <c r="E61" i="4"/>
  <c r="E62" i="4"/>
  <c r="E63" i="4"/>
  <c r="E64" i="4"/>
  <c r="E65" i="4"/>
  <c r="E66" i="4"/>
  <c r="E59" i="4"/>
  <c r="E58" i="4"/>
  <c r="E51" i="4"/>
  <c r="E52" i="4"/>
  <c r="E53" i="4"/>
  <c r="E54" i="4"/>
  <c r="E55" i="4"/>
  <c r="E56" i="4"/>
  <c r="E57" i="4"/>
  <c r="E50" i="4"/>
  <c r="E49" i="4"/>
  <c r="E42" i="4"/>
  <c r="E43" i="4"/>
  <c r="E44" i="4"/>
  <c r="E45" i="4"/>
  <c r="E46" i="4"/>
  <c r="E47" i="4"/>
  <c r="E48" i="4"/>
  <c r="E41" i="4"/>
  <c r="E40" i="4"/>
  <c r="E33" i="4"/>
  <c r="E34" i="4"/>
  <c r="E35" i="4"/>
  <c r="E36" i="4"/>
  <c r="E37" i="4"/>
  <c r="E38" i="4"/>
  <c r="E39" i="4"/>
  <c r="E32" i="4"/>
  <c r="E31" i="4"/>
  <c r="E30" i="4"/>
  <c r="E29" i="4"/>
  <c r="E28" i="4"/>
  <c r="E27" i="4"/>
  <c r="E26" i="4"/>
  <c r="E25" i="4"/>
  <c r="E24" i="4"/>
  <c r="E23" i="4"/>
  <c r="E22" i="4"/>
  <c r="E21" i="4"/>
  <c r="E20" i="4"/>
  <c r="E19" i="4"/>
  <c r="E18" i="4"/>
  <c r="E17" i="4"/>
  <c r="E16" i="4"/>
  <c r="E11" i="4"/>
  <c r="E12" i="4"/>
  <c r="E13" i="4"/>
  <c r="E9" i="4"/>
  <c r="E8" i="4"/>
  <c r="E7" i="4"/>
  <c r="E6" i="4"/>
  <c r="E2" i="4"/>
  <c r="E4" i="4"/>
  <c r="E3" i="4"/>
  <c r="O3" i="2" l="1"/>
  <c r="N3" i="2"/>
  <c r="E205" i="1" l="1"/>
  <c r="C205" i="1"/>
  <c r="T205" i="1"/>
  <c r="S205" i="1"/>
  <c r="D154" i="1"/>
  <c r="I6" i="3"/>
  <c r="I9" i="3"/>
  <c r="I12" i="3"/>
  <c r="E24" i="3" l="1"/>
  <c r="E26" i="3"/>
  <c r="L205" i="1"/>
  <c r="K205" i="1"/>
  <c r="I205" i="1"/>
  <c r="D175" i="1"/>
  <c r="F21" i="1" l="1"/>
  <c r="D205" i="1" s="1"/>
  <c r="A24" i="3" l="1"/>
  <c r="A26" i="3" s="1"/>
  <c r="M205" i="1"/>
  <c r="N205" i="1" s="1"/>
  <c r="B205" i="1"/>
  <c r="I11" i="3"/>
  <c r="I10" i="3"/>
  <c r="I8" i="3"/>
  <c r="I7" i="3"/>
  <c r="I5" i="3"/>
  <c r="I4" i="3"/>
  <c r="H12" i="3"/>
  <c r="H11" i="3"/>
  <c r="H10" i="3"/>
  <c r="H9" i="3"/>
  <c r="H8" i="3"/>
  <c r="H7" i="3"/>
  <c r="H6" i="3"/>
  <c r="H5" i="3"/>
  <c r="H4" i="3"/>
  <c r="P205" i="1" l="1"/>
  <c r="Q205" i="1" s="1"/>
  <c r="K151" i="1" s="1"/>
  <c r="U205" i="1" l="1"/>
  <c r="J10" i="3"/>
  <c r="J8" i="3"/>
  <c r="J11" i="3"/>
  <c r="J7" i="3"/>
  <c r="J6" i="3"/>
  <c r="J4" i="3"/>
  <c r="J9" i="3"/>
  <c r="J5" i="3"/>
  <c r="J12" i="3"/>
  <c r="I15" i="3" l="1"/>
  <c r="A22" i="3" l="1"/>
</calcChain>
</file>

<file path=xl/sharedStrings.xml><?xml version="1.0" encoding="utf-8"?>
<sst xmlns="http://schemas.openxmlformats.org/spreadsheetml/2006/main" count="640" uniqueCount="356">
  <si>
    <t>Template is property of VTT's EU Team</t>
  </si>
  <si>
    <r>
      <rPr>
        <b/>
        <sz val="14"/>
        <color theme="8" tint="-0.499984740745262"/>
        <rFont val="Calibri"/>
        <family val="2"/>
        <scheme val="minor"/>
      </rPr>
      <t>INSTRUCTIONS</t>
    </r>
    <r>
      <rPr>
        <b/>
        <sz val="14"/>
        <color theme="3"/>
        <rFont val="Calibri"/>
        <family val="2"/>
        <scheme val="minor"/>
      </rPr>
      <t xml:space="preserve"> -</t>
    </r>
    <r>
      <rPr>
        <b/>
        <sz val="14"/>
        <color rgb="FFC00000"/>
        <rFont val="Calibri"/>
        <family val="2"/>
        <scheme val="minor"/>
      </rPr>
      <t xml:space="preserve"> </t>
    </r>
    <r>
      <rPr>
        <b/>
        <sz val="14"/>
        <color theme="5" tint="-0.249977111117893"/>
        <rFont val="Calibri"/>
        <family val="2"/>
        <scheme val="minor"/>
      </rPr>
      <t>PLEASE READ CAREFULLY</t>
    </r>
  </si>
  <si>
    <t xml:space="preserve">NB! PROJECT MANAGERS: </t>
  </si>
  <si>
    <r>
      <t xml:space="preserve">When planning and budgeting VTT coordinated projects, please contact EU team and always use this template </t>
    </r>
    <r>
      <rPr>
        <u/>
        <sz val="12"/>
        <color rgb="FFFF0000"/>
        <rFont val="Calibri"/>
        <family val="2"/>
        <scheme val="minor"/>
      </rPr>
      <t>only with EU-team member</t>
    </r>
    <r>
      <rPr>
        <sz val="12"/>
        <color rgb="FFFF0000"/>
        <rFont val="Calibri"/>
        <family val="2"/>
        <scheme val="minor"/>
      </rPr>
      <t xml:space="preserve">.
</t>
    </r>
  </si>
  <si>
    <t>Participant Budget Sheet:</t>
  </si>
  <si>
    <t>Fill in Proposal acronym, duration, call identifier, call topic and type (RIA, IA or CSA).</t>
  </si>
  <si>
    <t>Fill in also your email address or other address (e.g. Teams link) to where you wish this to be returned.</t>
  </si>
  <si>
    <t>Modify WP or Task structure and names as planned. If you use task level, add sum formulas to WP rows.</t>
  </si>
  <si>
    <t>Unhide Tasks, if you need them.</t>
  </si>
  <si>
    <t>Hide unnesessary rows from Table 3.1i Other costs categories items.</t>
  </si>
  <si>
    <t>Do not delete any rows, always hide unnecessary.</t>
  </si>
  <si>
    <t>Before sending Participant budget to partners</t>
  </si>
  <si>
    <t>Protect Participant_Budget sheet: Review - Protect Sheet (Password: HE)</t>
  </si>
  <si>
    <t>Hide this Instructions sheet</t>
  </si>
  <si>
    <t>Protect Workbook structure: File - Protect Workbook - Protect Workbook Structure (Password: HE)</t>
  </si>
  <si>
    <t>After getting Partner budget from partner</t>
  </si>
  <si>
    <t>Unprotect Workbook structure: File - Protect Workbook - Protect Workbook Structure (Password: HE)</t>
  </si>
  <si>
    <t>Unhide For 'Coordinator_Copy from here' -sheet and this Instructions -sheet.</t>
  </si>
  <si>
    <t>Copy participant's information from 'For coordinator_Copy from here' -sheet to Participant Budget SUMMARY template to 'Copy_here' -sheet.</t>
  </si>
  <si>
    <t xml:space="preserve">Participant Budget Template </t>
  </si>
  <si>
    <t>Horizon Europe projects</t>
  </si>
  <si>
    <t xml:space="preserve">Please fill in </t>
  </si>
  <si>
    <t xml:space="preserve">cells! </t>
  </si>
  <si>
    <t>Please send completed form</t>
  </si>
  <si>
    <t>General information</t>
  </si>
  <si>
    <t>Participant information</t>
  </si>
  <si>
    <t>Estimated other income than EC contribution, if applicaple</t>
  </si>
  <si>
    <t>Proposal acronym</t>
  </si>
  <si>
    <t>Participant’s short name</t>
  </si>
  <si>
    <t>Revenues</t>
  </si>
  <si>
    <t>Duration</t>
  </si>
  <si>
    <t>months</t>
  </si>
  <si>
    <t>Participant Identification Code (PIC)</t>
  </si>
  <si>
    <t>Income generated by the action</t>
  </si>
  <si>
    <t>Call identifier</t>
  </si>
  <si>
    <t>Country code</t>
  </si>
  <si>
    <t>(e.g. FI)</t>
  </si>
  <si>
    <t>Other sources of financing</t>
  </si>
  <si>
    <t>Topic</t>
  </si>
  <si>
    <t>Role</t>
  </si>
  <si>
    <t>Financial contibutions</t>
  </si>
  <si>
    <r>
      <t xml:space="preserve">Type </t>
    </r>
    <r>
      <rPr>
        <sz val="11"/>
        <color theme="1"/>
        <rFont val="Calibri"/>
        <family val="2"/>
        <scheme val="minor"/>
      </rPr>
      <t>(RIA, IA of CSA)</t>
    </r>
  </si>
  <si>
    <t>Type</t>
  </si>
  <si>
    <t>Own resources</t>
  </si>
  <si>
    <t>Funding rate</t>
  </si>
  <si>
    <t>Contact persons first name</t>
  </si>
  <si>
    <t>Personnel costs</t>
  </si>
  <si>
    <t>€</t>
  </si>
  <si>
    <t>Contact persons last name</t>
  </si>
  <si>
    <t>Average personnel costs per month</t>
  </si>
  <si>
    <t>Contact persons e-mail</t>
  </si>
  <si>
    <t>Table 3.1f  Staff effort</t>
  </si>
  <si>
    <t>Please enter average personnel costs per month above and indicate the number of person months over the whole duration of the planned work to the table below.</t>
  </si>
  <si>
    <t>WP nro</t>
  </si>
  <si>
    <t>Work package title</t>
  </si>
  <si>
    <t>Number of person months</t>
  </si>
  <si>
    <t>WP leader + partners (if already planned)</t>
  </si>
  <si>
    <t>Other instructions for budgeting person months e.g. for management and/or dissemination WPs</t>
  </si>
  <si>
    <t>WP1</t>
  </si>
  <si>
    <t>Insert WP name</t>
  </si>
  <si>
    <t>Task 1.1</t>
  </si>
  <si>
    <t>Insert task name</t>
  </si>
  <si>
    <t>Task 1.2</t>
  </si>
  <si>
    <t>Task 1.3</t>
  </si>
  <si>
    <t>Task 1.4</t>
  </si>
  <si>
    <t>Task 1.5</t>
  </si>
  <si>
    <t>Task 1.6</t>
  </si>
  <si>
    <t>Task 1.7</t>
  </si>
  <si>
    <t>Task 1.8</t>
  </si>
  <si>
    <t>WP2</t>
  </si>
  <si>
    <t>Task 2.1</t>
  </si>
  <si>
    <t>Task 2.2</t>
  </si>
  <si>
    <t>Task 2.3</t>
  </si>
  <si>
    <t>Task 2.4</t>
  </si>
  <si>
    <t>Task 2.5</t>
  </si>
  <si>
    <t>Task 2.6</t>
  </si>
  <si>
    <t>Task 2.7</t>
  </si>
  <si>
    <t>Task 2.8</t>
  </si>
  <si>
    <t>WP3</t>
  </si>
  <si>
    <t>Task 3.1</t>
  </si>
  <si>
    <t>Task 3.2</t>
  </si>
  <si>
    <t>Task 3.3</t>
  </si>
  <si>
    <t>Task 3.4</t>
  </si>
  <si>
    <t>Task 3.5</t>
  </si>
  <si>
    <t>Task 3.6</t>
  </si>
  <si>
    <t>Task 3.7</t>
  </si>
  <si>
    <t>Task 3.8</t>
  </si>
  <si>
    <t>WP4</t>
  </si>
  <si>
    <t>Task 4.1</t>
  </si>
  <si>
    <t>Task 4.2</t>
  </si>
  <si>
    <t>Task 4.3</t>
  </si>
  <si>
    <t>Task 4.4</t>
  </si>
  <si>
    <t>Task 4.5</t>
  </si>
  <si>
    <t>Task 4.6</t>
  </si>
  <si>
    <t>Task 4.7</t>
  </si>
  <si>
    <t>Task 4.8</t>
  </si>
  <si>
    <t>WP5</t>
  </si>
  <si>
    <t>Task 5.1</t>
  </si>
  <si>
    <t>Task 5.2</t>
  </si>
  <si>
    <t>Task 5.3</t>
  </si>
  <si>
    <t>Task 5.4</t>
  </si>
  <si>
    <t>Task 5.5</t>
  </si>
  <si>
    <t>Task 5.6</t>
  </si>
  <si>
    <t>Task 5.7</t>
  </si>
  <si>
    <t>Task 5.8</t>
  </si>
  <si>
    <t>WP6</t>
  </si>
  <si>
    <t>Task 6.1</t>
  </si>
  <si>
    <t>Task 6.2</t>
  </si>
  <si>
    <t>Task 6.3</t>
  </si>
  <si>
    <t>Task 6.4</t>
  </si>
  <si>
    <t>Task 6.5</t>
  </si>
  <si>
    <t>Task 6.6</t>
  </si>
  <si>
    <t>Task 6.7</t>
  </si>
  <si>
    <t>Task 6.8</t>
  </si>
  <si>
    <t>WP7</t>
  </si>
  <si>
    <t>Task 7.1</t>
  </si>
  <si>
    <t>Task 7.2</t>
  </si>
  <si>
    <t>Task 7.3</t>
  </si>
  <si>
    <t>Task 7.4</t>
  </si>
  <si>
    <t>Task 7.5</t>
  </si>
  <si>
    <t>Task 7.6</t>
  </si>
  <si>
    <t>Task 7.7</t>
  </si>
  <si>
    <t>Task 7.8</t>
  </si>
  <si>
    <t>WP8</t>
  </si>
  <si>
    <t>Task 8.1</t>
  </si>
  <si>
    <t>Task 8.2</t>
  </si>
  <si>
    <t>Task 8.3</t>
  </si>
  <si>
    <t>Task 8.4</t>
  </si>
  <si>
    <t>Task 8.5</t>
  </si>
  <si>
    <t>Task 8.6</t>
  </si>
  <si>
    <t>Task 8.7</t>
  </si>
  <si>
    <t>Task 8.8</t>
  </si>
  <si>
    <t>WP9</t>
  </si>
  <si>
    <t>Task 9.1</t>
  </si>
  <si>
    <t>Task 9.2</t>
  </si>
  <si>
    <t>Task 9.3</t>
  </si>
  <si>
    <t>Task 9.4</t>
  </si>
  <si>
    <t>Task 9.5</t>
  </si>
  <si>
    <t>Task 9.6</t>
  </si>
  <si>
    <t>Task 9.7</t>
  </si>
  <si>
    <t>Task 9.8</t>
  </si>
  <si>
    <t>WP10</t>
  </si>
  <si>
    <t>Task 10.1</t>
  </si>
  <si>
    <t>Task 10.2</t>
  </si>
  <si>
    <t>Task 10.3</t>
  </si>
  <si>
    <t>Task 10.4</t>
  </si>
  <si>
    <t>Task 10.5</t>
  </si>
  <si>
    <t>Task 10.6</t>
  </si>
  <si>
    <t>Task 10.7</t>
  </si>
  <si>
    <t>Task 10.8</t>
  </si>
  <si>
    <t>WP11</t>
  </si>
  <si>
    <t>Task 11.1</t>
  </si>
  <si>
    <t>Task 11.2</t>
  </si>
  <si>
    <t>Task 11.3</t>
  </si>
  <si>
    <t>Task 11.4</t>
  </si>
  <si>
    <t>Task 11.5</t>
  </si>
  <si>
    <t>Task 11.6</t>
  </si>
  <si>
    <t>Task 11.7</t>
  </si>
  <si>
    <t>Task 11.8</t>
  </si>
  <si>
    <t>WP12</t>
  </si>
  <si>
    <t>Task 12.1</t>
  </si>
  <si>
    <t>Task 12.2</t>
  </si>
  <si>
    <t>Task 12.3</t>
  </si>
  <si>
    <t>Task 12.4</t>
  </si>
  <si>
    <t>Task 12.5</t>
  </si>
  <si>
    <t>Task 12.6</t>
  </si>
  <si>
    <t>Task 12.7</t>
  </si>
  <si>
    <t>Task 12.8</t>
  </si>
  <si>
    <t>Table 3.1g   Subcontracting items</t>
  </si>
  <si>
    <t>Describe and justify the tasks to be subcontracted (please note that core tasks of the project should not be subcontracted).</t>
  </si>
  <si>
    <t>Costs (€)</t>
  </si>
  <si>
    <t>Justification</t>
  </si>
  <si>
    <t>Table 3.1h  Purchase costs items</t>
  </si>
  <si>
    <t>Please complete the table with your purchase costs (€) and provide an explanation of the budgeted costs with justifications.</t>
  </si>
  <si>
    <t>Travel and subsistence</t>
  </si>
  <si>
    <t>Equipment</t>
  </si>
  <si>
    <t xml:space="preserve">Other goods and services </t>
  </si>
  <si>
    <t>Total</t>
  </si>
  <si>
    <t>Table 3.1i  Other costs categories items</t>
  </si>
  <si>
    <t xml:space="preserve">Please complete the table with your costs (€) and  provide an explanation of the budgeted costs with justifications. </t>
  </si>
  <si>
    <t>D.1 Finacial support to third parties</t>
  </si>
  <si>
    <t>D.2 Internally invoiced goods and services</t>
  </si>
  <si>
    <t>D.3 Transnational access to research infrastructures</t>
  </si>
  <si>
    <t>D.4 Virtual access to research infrastructures</t>
  </si>
  <si>
    <t>Table 3.1j  In-kind contributions provided by third parties</t>
  </si>
  <si>
    <t>Please complete the table if you will make use of in-kind contributions (non-financial resources made available free of charge by third parties).</t>
  </si>
  <si>
    <t>In kind contributions provided by third parties free of charge are declared by  the participants as eligible direct costs in the corresponding cost category  (e.g. personnel costs or purchase costs for equipment).</t>
  </si>
  <si>
    <t>Third party name</t>
  </si>
  <si>
    <t>Category</t>
  </si>
  <si>
    <t>3- Budget for the proposal</t>
  </si>
  <si>
    <t>Estimated expenditure</t>
  </si>
  <si>
    <t>Estimated income</t>
  </si>
  <si>
    <t xml:space="preserve">Please find your </t>
  </si>
  <si>
    <t>Requested EU conribution</t>
  </si>
  <si>
    <t>Total estimated income</t>
  </si>
  <si>
    <t>proposal budget here!</t>
  </si>
  <si>
    <t>Estimated eligible costs</t>
  </si>
  <si>
    <t>EU contribution to eligible costs</t>
  </si>
  <si>
    <t>Financial contributions</t>
  </si>
  <si>
    <t>A.</t>
  </si>
  <si>
    <t>B.</t>
  </si>
  <si>
    <t>C. Purchase costs</t>
  </si>
  <si>
    <t>D. Other costs categories</t>
  </si>
  <si>
    <t>E. Indirect costs/ €</t>
  </si>
  <si>
    <t>Total eligible costs/€</t>
  </si>
  <si>
    <t>Maximum EU contribution to eligible costs/€</t>
  </si>
  <si>
    <t>Maximum EU contribution to eligible costs/€ (Requested grant amount)</t>
  </si>
  <si>
    <t>Personnel costs/€</t>
  </si>
  <si>
    <t>Subcontracting costs/€</t>
  </si>
  <si>
    <t>C.1</t>
  </si>
  <si>
    <t>C.2</t>
  </si>
  <si>
    <t>C.3</t>
  </si>
  <si>
    <t>D.1</t>
  </si>
  <si>
    <t>D.2</t>
  </si>
  <si>
    <t>D.3</t>
  </si>
  <si>
    <t>D.4</t>
  </si>
  <si>
    <t>e = 25% * (a1) + (c1) + (c2) + (c3)+ (d6) + (d7) +(d8)</t>
  </si>
  <si>
    <t>(h) = (a1) + (b) + (c1) + (c2) + (c3) + (d) + e</t>
  </si>
  <si>
    <t>(s)=(n)+(o)+ (p)+(q)+ (r)</t>
  </si>
  <si>
    <t>Participant name</t>
  </si>
  <si>
    <t>Country</t>
  </si>
  <si>
    <t>Travel and subsubsis- tence /€</t>
  </si>
  <si>
    <t>Equipment /€</t>
  </si>
  <si>
    <t>Other goods, works and services /€</t>
  </si>
  <si>
    <t>Finacial support to third parties</t>
  </si>
  <si>
    <t>Internally invoiced goods and services</t>
  </si>
  <si>
    <t>Transnational access to research infrastructures</t>
  </si>
  <si>
    <t>Virtual access to research infrastructures</t>
  </si>
  <si>
    <t>(U)</t>
  </si>
  <si>
    <t>(o)</t>
  </si>
  <si>
    <t>(q)</t>
  </si>
  <si>
    <t>(r)</t>
  </si>
  <si>
    <t>(Actual costs)</t>
  </si>
  <si>
    <t>(Unit costs- usual accountig practices)</t>
  </si>
  <si>
    <t>(Unit costs)</t>
  </si>
  <si>
    <t>l=(U) * (h)</t>
  </si>
  <si>
    <t>(m) (n)</t>
  </si>
  <si>
    <t>(a1)</t>
  </si>
  <si>
    <t>(b)</t>
  </si>
  <si>
    <t>(c1)</t>
  </si>
  <si>
    <t>(c2)</t>
  </si>
  <si>
    <t>(c3)</t>
  </si>
  <si>
    <t>(d1)</t>
  </si>
  <si>
    <t>(d2)</t>
  </si>
  <si>
    <t>(d3)</t>
  </si>
  <si>
    <t>(d4)</t>
  </si>
  <si>
    <t>Participant number</t>
  </si>
  <si>
    <t>Instructions to EU-team:</t>
  </si>
  <si>
    <t>Short name</t>
  </si>
  <si>
    <t>Add Participant number to cell E1, if already known.</t>
  </si>
  <si>
    <t>Copy the whole column E.</t>
  </si>
  <si>
    <r>
      <t xml:space="preserve">Paste it to Participant budget summary -file 'Copy here' sheet </t>
    </r>
    <r>
      <rPr>
        <b/>
        <sz val="11"/>
        <color rgb="FF0070C0"/>
        <rFont val="Calibri"/>
        <family val="2"/>
        <scheme val="minor"/>
      </rPr>
      <t>with command Paste Values</t>
    </r>
  </si>
  <si>
    <t>Type (RIA, IA of CSA)</t>
  </si>
  <si>
    <t>Start copying to column D (VTTs data) and continue copying in participant order. Participant 2 = column E.</t>
  </si>
  <si>
    <t>PIC</t>
  </si>
  <si>
    <t>More instructions in Participant budget summary.</t>
  </si>
  <si>
    <t>Subcontracting: cost</t>
  </si>
  <si>
    <t>Subcontracting: justification</t>
  </si>
  <si>
    <t>Purchase costs: travel</t>
  </si>
  <si>
    <t>Travel justification</t>
  </si>
  <si>
    <t>Purchase costs: equipment</t>
  </si>
  <si>
    <t>Equipment justification</t>
  </si>
  <si>
    <t>Purchase costs: other</t>
  </si>
  <si>
    <t>Other costs justification</t>
  </si>
  <si>
    <t>D.1 Support costs</t>
  </si>
  <si>
    <t>D.1 Support justification</t>
  </si>
  <si>
    <t>D.2 Internally costs</t>
  </si>
  <si>
    <t>D.2 Internally justification</t>
  </si>
  <si>
    <t>D.3 Transnational costs</t>
  </si>
  <si>
    <t>D.3 Transnational justification</t>
  </si>
  <si>
    <t>D.4 Virtual costs</t>
  </si>
  <si>
    <t>D.4 Virtual justification</t>
  </si>
  <si>
    <t>WP ja task names</t>
  </si>
  <si>
    <t>Task7.1</t>
  </si>
  <si>
    <t>Task 13.3</t>
  </si>
  <si>
    <t>Person months for WPs ans tasks</t>
  </si>
  <si>
    <t>1. Inkind: third party name</t>
  </si>
  <si>
    <t>2. Inkind: third party name</t>
  </si>
  <si>
    <t>3. Inkind: third party name</t>
  </si>
  <si>
    <t>4. Inkind: third party name</t>
  </si>
  <si>
    <t>5. Inkind: third party name</t>
  </si>
  <si>
    <t>6. Inkind: third party name</t>
  </si>
  <si>
    <t>7. Inkind: third party name</t>
  </si>
  <si>
    <t>8. Inkind: third party name</t>
  </si>
  <si>
    <t>9. Inkind: third party name</t>
  </si>
  <si>
    <t>10. Inkind: third party name</t>
  </si>
  <si>
    <t>1. Inkind: category</t>
  </si>
  <si>
    <t>2. Inkind: category</t>
  </si>
  <si>
    <t>3. Inkind: category</t>
  </si>
  <si>
    <t>4. Inkind: category</t>
  </si>
  <si>
    <t>5. Inkind: category</t>
  </si>
  <si>
    <t>6. Inkind: category</t>
  </si>
  <si>
    <t>7. Inkind: category</t>
  </si>
  <si>
    <t>8. Inkind: category</t>
  </si>
  <si>
    <t>9. Inkind: category</t>
  </si>
  <si>
    <t>10. Inkind: category</t>
  </si>
  <si>
    <t>1. Inkind: amount</t>
  </si>
  <si>
    <t>2. Inkind: amount</t>
  </si>
  <si>
    <t>3. Inkind: amount</t>
  </si>
  <si>
    <t>4. Inkind: amount</t>
  </si>
  <si>
    <t>5. Inkind: amount</t>
  </si>
  <si>
    <t>6. Inkind: amount</t>
  </si>
  <si>
    <t>7. Inkind: amount</t>
  </si>
  <si>
    <t>8. Inkind: amount</t>
  </si>
  <si>
    <t>9. Inkind: amount</t>
  </si>
  <si>
    <t>10. Inkind: amount</t>
  </si>
  <si>
    <t>1. Inkind: Justification</t>
  </si>
  <si>
    <t>2.  Inkind: Justification</t>
  </si>
  <si>
    <t>3.  Inkind: Justification</t>
  </si>
  <si>
    <t>4.  Inkind: Justification</t>
  </si>
  <si>
    <t>5.  Inkind: Justification</t>
  </si>
  <si>
    <t>6.  Inkind: Justification</t>
  </si>
  <si>
    <t>7.  Inkind: Justification</t>
  </si>
  <si>
    <t>8.  Inkind: Justification</t>
  </si>
  <si>
    <t>9.  Inkind: Justification</t>
  </si>
  <si>
    <t>10.  Inkind: Justification</t>
  </si>
  <si>
    <t>Versiot:</t>
  </si>
  <si>
    <t>Rahoitusprosenentin määritys VLOOKUP-funktiolla</t>
  </si>
  <si>
    <t>Version 1.1</t>
  </si>
  <si>
    <t>Vaihtoehdot</t>
  </si>
  <si>
    <t>Project type?</t>
  </si>
  <si>
    <t>Org. Type?</t>
  </si>
  <si>
    <t>Summa</t>
  </si>
  <si>
    <t>Funding-%</t>
  </si>
  <si>
    <t>RIA</t>
  </si>
  <si>
    <t>Profit</t>
  </si>
  <si>
    <t>Non-profit</t>
  </si>
  <si>
    <t>Project type</t>
  </si>
  <si>
    <t>Not requesting EC funding</t>
  </si>
  <si>
    <t>IA</t>
  </si>
  <si>
    <t>CSA</t>
  </si>
  <si>
    <t>Organisation type:</t>
  </si>
  <si>
    <t>For-profit</t>
  </si>
  <si>
    <t>Other</t>
  </si>
  <si>
    <t>Prosentti</t>
  </si>
  <si>
    <t>Beneficiary</t>
  </si>
  <si>
    <t>Affiliated entity</t>
  </si>
  <si>
    <t>Associated partner</t>
  </si>
  <si>
    <t>15 % rule calculation</t>
  </si>
  <si>
    <t>Purchase cost of the personnel costs</t>
  </si>
  <si>
    <t>15 % of personnel costs</t>
  </si>
  <si>
    <t>Justifications needed</t>
  </si>
  <si>
    <t>In-kind categories list</t>
  </si>
  <si>
    <t>Seconded personnel</t>
  </si>
  <si>
    <t>Other goods, works and services</t>
  </si>
  <si>
    <t>In-kind contribution in budget</t>
  </si>
  <si>
    <t>Seconded</t>
  </si>
  <si>
    <t>Travel</t>
  </si>
  <si>
    <t>Internally</t>
  </si>
  <si>
    <t>Amount</t>
  </si>
  <si>
    <t>BUDJETTIIN!!!</t>
  </si>
  <si>
    <t>In-kind contribution information check</t>
  </si>
  <si>
    <t>Third party</t>
  </si>
  <si>
    <t>….</t>
  </si>
  <si>
    <t>WPn</t>
  </si>
  <si>
    <t>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</si>
</sst>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quot;"/>
  </numFmts>
  <fonts count="4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3"/>
      <name val="Calibri"/>
      <family val="2"/>
      <scheme val="minor"/>
    </font>
    <font>
      <b/>
      <sz val="14"/>
      <color rgb="FFC00000"/>
      <name val="Calibri"/>
      <family val="2"/>
      <scheme val="minor"/>
    </font>
    <font>
      <sz val="11"/>
      <color rgb="FFC00000"/>
      <name val="Calibri"/>
      <family val="2"/>
      <scheme val="minor"/>
    </font>
    <font>
      <sz val="12"/>
      <color theme="1"/>
      <name val="Calibri"/>
      <family val="2"/>
      <scheme val="minor"/>
    </font>
    <font>
      <sz val="10"/>
      <color theme="1"/>
      <name val="Calibri"/>
      <family val="2"/>
      <scheme val="minor"/>
    </font>
    <font>
      <sz val="9"/>
      <color theme="1"/>
      <name val="Calibri"/>
      <family val="2"/>
      <scheme val="minor"/>
    </font>
    <font>
      <sz val="11"/>
      <color theme="4" tint="-0.249977111117893"/>
      <name val="Calibri"/>
      <family val="2"/>
      <scheme val="minor"/>
    </font>
    <font>
      <b/>
      <sz val="11"/>
      <color theme="4" tint="-0.249977111117893"/>
      <name val="Calibri"/>
      <family val="2"/>
      <scheme val="minor"/>
    </font>
    <font>
      <i/>
      <sz val="11"/>
      <color theme="1"/>
      <name val="Calibri"/>
      <family val="2"/>
      <scheme val="minor"/>
    </font>
    <font>
      <sz val="9"/>
      <color theme="4" tint="-0.249977111117893"/>
      <name val="Calibri"/>
      <family val="2"/>
      <scheme val="minor"/>
    </font>
    <font>
      <i/>
      <sz val="9"/>
      <color theme="5" tint="-0.249977111117893"/>
      <name val="Calibri"/>
      <family val="2"/>
      <scheme val="minor"/>
    </font>
    <font>
      <b/>
      <sz val="10"/>
      <color theme="1"/>
      <name val="Calibri"/>
      <family val="2"/>
      <scheme val="minor"/>
    </font>
    <font>
      <b/>
      <sz val="14"/>
      <color theme="5" tint="-0.249977111117893"/>
      <name val="Calibri"/>
      <family val="2"/>
      <scheme val="minor"/>
    </font>
    <font>
      <b/>
      <sz val="24"/>
      <color theme="4" tint="-0.249977111117893"/>
      <name val="Calibri"/>
      <family val="2"/>
      <scheme val="minor"/>
    </font>
    <font>
      <sz val="10"/>
      <color theme="4" tint="-0.499984740745262"/>
      <name val="Calibri"/>
      <family val="2"/>
      <scheme val="minor"/>
    </font>
    <font>
      <sz val="11"/>
      <color theme="4" tint="-0.499984740745262"/>
      <name val="Calibri"/>
      <family val="2"/>
      <scheme val="minor"/>
    </font>
    <font>
      <sz val="11"/>
      <name val="Calibri"/>
      <family val="2"/>
      <scheme val="minor"/>
    </font>
    <font>
      <sz val="10"/>
      <color rgb="FFFF0000"/>
      <name val="Calibri"/>
      <family val="2"/>
      <scheme val="minor"/>
    </font>
    <font>
      <b/>
      <sz val="11"/>
      <color rgb="FFFF0000"/>
      <name val="Calibri"/>
      <family val="2"/>
      <scheme val="minor"/>
    </font>
    <font>
      <b/>
      <sz val="12"/>
      <color rgb="FFFF0000"/>
      <name val="Calibri"/>
      <family val="2"/>
      <scheme val="minor"/>
    </font>
    <font>
      <sz val="11"/>
      <color theme="8" tint="-0.499984740745262"/>
      <name val="Calibri"/>
      <family val="2"/>
      <scheme val="minor"/>
    </font>
    <font>
      <b/>
      <sz val="11"/>
      <color theme="8" tint="-0.499984740745262"/>
      <name val="Calibri"/>
      <family val="2"/>
      <scheme val="minor"/>
    </font>
    <font>
      <b/>
      <sz val="14"/>
      <color theme="8" tint="-0.499984740745262"/>
      <name val="Calibri"/>
      <family val="2"/>
      <scheme val="minor"/>
    </font>
    <font>
      <sz val="9"/>
      <color theme="8" tint="-0.499984740745262"/>
      <name val="Calibri"/>
      <family val="2"/>
      <scheme val="minor"/>
    </font>
    <font>
      <b/>
      <sz val="11"/>
      <color theme="5" tint="-0.249977111117893"/>
      <name val="Calibri"/>
      <family val="2"/>
      <scheme val="minor"/>
    </font>
    <font>
      <sz val="11"/>
      <color theme="5" tint="-0.249977111117893"/>
      <name val="Calibri"/>
      <family val="2"/>
      <scheme val="minor"/>
    </font>
    <font>
      <sz val="11"/>
      <color rgb="FF0070C0"/>
      <name val="Calibri"/>
      <family val="2"/>
      <scheme val="minor"/>
    </font>
    <font>
      <b/>
      <sz val="11"/>
      <color rgb="FF0070C0"/>
      <name val="Calibri"/>
      <family val="2"/>
      <scheme val="minor"/>
    </font>
    <font>
      <b/>
      <sz val="11"/>
      <color rgb="FFC00000"/>
      <name val="Calibri"/>
      <family val="2"/>
      <scheme val="minor"/>
    </font>
    <font>
      <b/>
      <sz val="14"/>
      <color theme="4" tint="-0.249977111117893"/>
      <name val="Calibri"/>
      <family val="2"/>
      <scheme val="minor"/>
    </font>
    <font>
      <sz val="10"/>
      <name val="Calibri"/>
      <family val="2"/>
      <scheme val="minor"/>
    </font>
    <font>
      <i/>
      <sz val="11"/>
      <name val="Calibri"/>
      <family val="2"/>
      <scheme val="minor"/>
    </font>
    <font>
      <sz val="11"/>
      <color rgb="FF1F4E78"/>
      <name val="Calibri"/>
      <family val="2"/>
      <scheme val="minor"/>
    </font>
    <font>
      <sz val="10"/>
      <color rgb="FF1F4E78"/>
      <name val="Calibri"/>
      <family val="2"/>
      <scheme val="minor"/>
    </font>
    <font>
      <sz val="12"/>
      <color rgb="FFFF0000"/>
      <name val="Calibri"/>
      <family val="2"/>
      <scheme val="minor"/>
    </font>
    <font>
      <b/>
      <sz val="14"/>
      <color rgb="FFFF0000"/>
      <name val="Calibri"/>
      <family val="2"/>
      <scheme val="minor"/>
    </font>
    <font>
      <u/>
      <sz val="12"/>
      <color rgb="FFFF0000"/>
      <name val="Calibri"/>
      <family val="2"/>
      <scheme val="minor"/>
    </font>
    <font>
      <u/>
      <sz val="11"/>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rgb="FFFFF4D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5"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1" fillId="0" borderId="0" applyNumberFormat="0" applyFill="0" applyBorder="0" applyAlignment="0" applyProtection="0"/>
  </cellStyleXfs>
  <cellXfs count="297">
    <xf numFmtId="0" fontId="0" fillId="0" borderId="0" xfId="0"/>
    <xf numFmtId="0" fontId="0" fillId="2" borderId="0" xfId="0" applyFill="1"/>
    <xf numFmtId="0" fontId="4" fillId="2" borderId="0" xfId="0" applyFont="1" applyFill="1"/>
    <xf numFmtId="0" fontId="6" fillId="2" borderId="0" xfId="0" applyFont="1" applyFill="1"/>
    <xf numFmtId="14" fontId="0" fillId="0" borderId="0" xfId="0" applyNumberFormat="1"/>
    <xf numFmtId="0" fontId="0" fillId="0" borderId="4" xfId="0" applyBorder="1"/>
    <xf numFmtId="9" fontId="0" fillId="0" borderId="1" xfId="0" applyNumberFormat="1" applyBorder="1"/>
    <xf numFmtId="0" fontId="0" fillId="6" borderId="0" xfId="0" applyFill="1"/>
    <xf numFmtId="0" fontId="3" fillId="6" borderId="0" xfId="0" applyFont="1" applyFill="1"/>
    <xf numFmtId="4" fontId="0" fillId="0" borderId="0" xfId="0" applyNumberFormat="1"/>
    <xf numFmtId="10" fontId="0" fillId="0" borderId="1" xfId="0" applyNumberFormat="1" applyBorder="1"/>
    <xf numFmtId="4" fontId="0" fillId="0" borderId="1" xfId="0" applyNumberFormat="1" applyBorder="1"/>
    <xf numFmtId="3" fontId="0" fillId="0" borderId="0" xfId="0" applyNumberFormat="1"/>
    <xf numFmtId="0" fontId="0" fillId="2" borderId="0" xfId="0" applyFill="1" applyProtection="1"/>
    <xf numFmtId="0" fontId="13" fillId="2" borderId="0" xfId="0" applyFont="1" applyFill="1" applyProtection="1"/>
    <xf numFmtId="0" fontId="10" fillId="2" borderId="0" xfId="0" applyFont="1" applyFill="1" applyProtection="1"/>
    <xf numFmtId="0" fontId="17" fillId="2" borderId="0" xfId="0" applyFont="1" applyFill="1" applyProtection="1"/>
    <xf numFmtId="0" fontId="13" fillId="2" borderId="0" xfId="0" applyFont="1" applyFill="1" applyAlignment="1" applyProtection="1">
      <alignment vertical="top"/>
    </xf>
    <xf numFmtId="14" fontId="13" fillId="2" borderId="0" xfId="0" applyNumberFormat="1" applyFont="1" applyFill="1" applyAlignment="1" applyProtection="1">
      <alignment vertical="top"/>
    </xf>
    <xf numFmtId="0" fontId="16" fillId="2" borderId="0" xfId="0" applyFont="1" applyFill="1" applyProtection="1"/>
    <xf numFmtId="0" fontId="7" fillId="2" borderId="0" xfId="0" applyFont="1" applyFill="1" applyProtection="1"/>
    <xf numFmtId="0" fontId="2" fillId="2" borderId="0" xfId="0" applyFont="1" applyFill="1" applyProtection="1"/>
    <xf numFmtId="0" fontId="0" fillId="5" borderId="3" xfId="0" applyFill="1" applyBorder="1" applyAlignment="1" applyProtection="1"/>
    <xf numFmtId="0" fontId="0" fillId="2" borderId="0" xfId="0" applyFill="1" applyBorder="1" applyAlignment="1" applyProtection="1"/>
    <xf numFmtId="0" fontId="1" fillId="3" borderId="2" xfId="0" applyFont="1" applyFill="1" applyBorder="1" applyAlignment="1" applyProtection="1"/>
    <xf numFmtId="0" fontId="1" fillId="3" borderId="10" xfId="0" applyFont="1" applyFill="1" applyBorder="1" applyAlignment="1" applyProtection="1"/>
    <xf numFmtId="0" fontId="1" fillId="3" borderId="1" xfId="0" applyFont="1" applyFill="1" applyBorder="1" applyAlignment="1" applyProtection="1">
      <alignment horizontal="center"/>
    </xf>
    <xf numFmtId="0" fontId="18" fillId="2" borderId="0" xfId="0" applyFont="1" applyFill="1" applyProtection="1"/>
    <xf numFmtId="0" fontId="11" fillId="2" borderId="0" xfId="0" applyFont="1" applyFill="1" applyProtection="1"/>
    <xf numFmtId="0" fontId="8" fillId="2" borderId="0" xfId="0" applyFont="1" applyFill="1" applyProtection="1"/>
    <xf numFmtId="0" fontId="14" fillId="2" borderId="0" xfId="0" applyFont="1" applyFill="1" applyProtection="1"/>
    <xf numFmtId="0" fontId="0" fillId="5" borderId="1" xfId="0" applyFill="1" applyBorder="1" applyProtection="1"/>
    <xf numFmtId="0" fontId="0" fillId="5" borderId="1" xfId="0" applyFill="1" applyBorder="1" applyAlignment="1" applyProtection="1"/>
    <xf numFmtId="0" fontId="1" fillId="3" borderId="1" xfId="0" applyFont="1" applyFill="1" applyBorder="1" applyProtection="1"/>
    <xf numFmtId="0" fontId="1" fillId="3" borderId="3" xfId="0" applyFont="1" applyFill="1" applyBorder="1" applyAlignment="1" applyProtection="1"/>
    <xf numFmtId="0" fontId="18" fillId="2" borderId="0" xfId="0" applyFont="1" applyFill="1" applyAlignment="1" applyProtection="1">
      <alignment vertical="top"/>
    </xf>
    <xf numFmtId="3" fontId="3" fillId="5" borderId="1" xfId="0" applyNumberFormat="1" applyFont="1" applyFill="1" applyBorder="1" applyProtection="1"/>
    <xf numFmtId="0" fontId="14" fillId="2" borderId="0" xfId="0" applyFont="1" applyFill="1" applyAlignment="1" applyProtection="1">
      <alignment vertical="top"/>
    </xf>
    <xf numFmtId="10" fontId="18" fillId="2" borderId="0" xfId="0" applyNumberFormat="1" applyFont="1" applyFill="1" applyAlignment="1" applyProtection="1">
      <alignment vertical="top"/>
    </xf>
    <xf numFmtId="0" fontId="18" fillId="2" borderId="0" xfId="0" quotePrefix="1" applyFont="1" applyFill="1" applyAlignment="1" applyProtection="1">
      <alignment vertical="top"/>
    </xf>
    <xf numFmtId="10" fontId="0" fillId="2" borderId="0" xfId="0" applyNumberFormat="1" applyFill="1" applyProtection="1"/>
    <xf numFmtId="165" fontId="0" fillId="2" borderId="0" xfId="0" applyNumberFormat="1" applyFill="1" applyProtection="1"/>
    <xf numFmtId="0" fontId="20" fillId="2" borderId="0" xfId="0" applyFont="1" applyFill="1" applyProtection="1"/>
    <xf numFmtId="0" fontId="11" fillId="2" borderId="0" xfId="0" quotePrefix="1" applyFont="1" applyFill="1" applyProtection="1"/>
    <xf numFmtId="0" fontId="19" fillId="2" borderId="0" xfId="0" applyFont="1" applyFill="1" applyProtection="1"/>
    <xf numFmtId="0" fontId="0" fillId="2" borderId="0" xfId="0" applyFill="1" applyBorder="1" applyAlignment="1" applyProtection="1">
      <alignment horizontal="left" vertical="top" wrapText="1"/>
    </xf>
    <xf numFmtId="0" fontId="15" fillId="4" borderId="11" xfId="0" applyFont="1" applyFill="1" applyBorder="1" applyAlignment="1" applyProtection="1">
      <alignment horizontal="center"/>
    </xf>
    <xf numFmtId="0" fontId="8" fillId="4" borderId="15" xfId="0" applyFont="1" applyFill="1" applyBorder="1" applyProtection="1"/>
    <xf numFmtId="0" fontId="8" fillId="4" borderId="15" xfId="0" applyFont="1" applyFill="1" applyBorder="1" applyAlignment="1" applyProtection="1">
      <alignment horizontal="center"/>
    </xf>
    <xf numFmtId="0" fontId="0" fillId="4" borderId="15" xfId="0" applyFill="1" applyBorder="1" applyAlignment="1" applyProtection="1">
      <alignment horizontal="center" vertical="center" wrapText="1"/>
    </xf>
    <xf numFmtId="0" fontId="0" fillId="5" borderId="15" xfId="0" quotePrefix="1" applyFill="1" applyBorder="1" applyAlignment="1" applyProtection="1">
      <alignment horizontal="center" vertical="center"/>
    </xf>
    <xf numFmtId="0" fontId="0" fillId="5" borderId="0" xfId="0" quotePrefix="1" applyFill="1" applyAlignment="1" applyProtection="1">
      <alignment horizontal="center" vertical="center"/>
    </xf>
    <xf numFmtId="0" fontId="15" fillId="4" borderId="13" xfId="0" applyFont="1" applyFill="1" applyBorder="1" applyAlignment="1" applyProtection="1"/>
    <xf numFmtId="0" fontId="15" fillId="4" borderId="15" xfId="0" applyFont="1" applyFill="1" applyBorder="1" applyProtection="1"/>
    <xf numFmtId="0" fontId="9" fillId="4" borderId="15" xfId="0" applyFont="1" applyFill="1" applyBorder="1" applyAlignment="1" applyProtection="1">
      <alignment horizontal="center" vertical="top" wrapText="1"/>
    </xf>
    <xf numFmtId="0" fontId="8" fillId="4" borderId="15" xfId="0" applyFont="1" applyFill="1" applyBorder="1" applyAlignment="1" applyProtection="1">
      <alignment horizontal="center" vertical="top"/>
    </xf>
    <xf numFmtId="0" fontId="0" fillId="4" borderId="15" xfId="0" applyFill="1" applyBorder="1" applyAlignment="1" applyProtection="1">
      <alignment vertical="center" wrapText="1"/>
    </xf>
    <xf numFmtId="0" fontId="0" fillId="5" borderId="15" xfId="0" applyFill="1" applyBorder="1" applyProtection="1"/>
    <xf numFmtId="0" fontId="0" fillId="5" borderId="0" xfId="0" applyFill="1" applyProtection="1"/>
    <xf numFmtId="0" fontId="15" fillId="4" borderId="15" xfId="0" applyFont="1" applyFill="1" applyBorder="1" applyAlignment="1" applyProtection="1">
      <alignment vertical="center"/>
    </xf>
    <xf numFmtId="0" fontId="8" fillId="4" borderId="13" xfId="0" applyFont="1" applyFill="1" applyBorder="1" applyAlignment="1" applyProtection="1">
      <alignment horizontal="center"/>
    </xf>
    <xf numFmtId="0" fontId="0" fillId="4" borderId="15" xfId="0" applyFill="1" applyBorder="1" applyAlignment="1" applyProtection="1">
      <alignment horizontal="center"/>
    </xf>
    <xf numFmtId="0" fontId="0" fillId="4" borderId="0" xfId="0" applyFill="1" applyProtection="1"/>
    <xf numFmtId="0" fontId="8" fillId="4" borderId="14" xfId="0" applyFont="1" applyFill="1" applyBorder="1" applyAlignment="1" applyProtection="1">
      <alignment horizontal="center"/>
    </xf>
    <xf numFmtId="0" fontId="8" fillId="4" borderId="7" xfId="0" applyFont="1" applyFill="1" applyBorder="1" applyProtection="1"/>
    <xf numFmtId="0" fontId="0" fillId="4" borderId="7" xfId="0" applyFill="1" applyBorder="1" applyProtection="1"/>
    <xf numFmtId="0" fontId="0" fillId="4" borderId="7" xfId="0" applyFill="1" applyBorder="1" applyAlignment="1" applyProtection="1">
      <alignment vertical="center" wrapText="1"/>
    </xf>
    <xf numFmtId="0" fontId="0" fillId="5" borderId="7" xfId="0" applyFill="1" applyBorder="1" applyProtection="1"/>
    <xf numFmtId="0" fontId="15" fillId="4" borderId="7" xfId="0" applyFont="1" applyFill="1" applyBorder="1" applyAlignment="1" applyProtection="1">
      <alignment vertical="center"/>
    </xf>
    <xf numFmtId="0" fontId="22" fillId="2" borderId="0" xfId="0" applyFont="1" applyFill="1" applyProtection="1"/>
    <xf numFmtId="9" fontId="0" fillId="0" borderId="0" xfId="0" applyNumberFormat="1"/>
    <xf numFmtId="0" fontId="0" fillId="0" borderId="0" xfId="0" applyNumberFormat="1"/>
    <xf numFmtId="0" fontId="22" fillId="2" borderId="0" xfId="0" applyFont="1" applyFill="1" applyAlignment="1" applyProtection="1">
      <alignment horizontal="center" vertical="center"/>
    </xf>
    <xf numFmtId="0" fontId="21" fillId="2" borderId="0" xfId="0" applyFont="1" applyFill="1" applyBorder="1" applyAlignment="1" applyProtection="1">
      <alignment vertical="top"/>
    </xf>
    <xf numFmtId="10" fontId="21" fillId="2" borderId="0" xfId="0" applyNumberFormat="1" applyFont="1" applyFill="1" applyBorder="1" applyAlignment="1" applyProtection="1">
      <alignment horizontal="center" vertical="top"/>
    </xf>
    <xf numFmtId="0" fontId="8" fillId="2" borderId="0" xfId="0" applyFont="1" applyFill="1" applyBorder="1" applyProtection="1"/>
    <xf numFmtId="165" fontId="21" fillId="2" borderId="0" xfId="0" applyNumberFormat="1" applyFont="1" applyFill="1" applyBorder="1" applyAlignment="1" applyProtection="1">
      <alignment horizontal="center" vertical="top"/>
    </xf>
    <xf numFmtId="0" fontId="21" fillId="2" borderId="0" xfId="0" applyFont="1" applyFill="1" applyBorder="1" applyProtection="1"/>
    <xf numFmtId="4" fontId="21" fillId="2" borderId="0" xfId="0" applyNumberFormat="1" applyFont="1" applyFill="1" applyBorder="1" applyAlignment="1" applyProtection="1">
      <alignment vertical="top"/>
    </xf>
    <xf numFmtId="165" fontId="21" fillId="2" borderId="0" xfId="0" applyNumberFormat="1" applyFont="1" applyFill="1" applyBorder="1" applyAlignment="1" applyProtection="1">
      <alignment horizontal="center"/>
    </xf>
    <xf numFmtId="0" fontId="0" fillId="5" borderId="2" xfId="0" applyFill="1" applyBorder="1" applyAlignment="1" applyProtection="1"/>
    <xf numFmtId="1" fontId="0" fillId="2" borderId="2" xfId="0" applyNumberFormat="1" applyFill="1" applyBorder="1" applyAlignment="1" applyProtection="1"/>
    <xf numFmtId="0" fontId="22" fillId="2" borderId="0" xfId="0" applyFont="1" applyFill="1" applyAlignment="1" applyProtection="1">
      <alignment horizontal="left" vertical="center"/>
    </xf>
    <xf numFmtId="0" fontId="24" fillId="2" borderId="0" xfId="0" applyFont="1" applyFill="1" applyProtection="1"/>
    <xf numFmtId="0" fontId="25" fillId="2" borderId="0" xfId="0" applyFont="1" applyFill="1" applyProtection="1"/>
    <xf numFmtId="0" fontId="25" fillId="2" borderId="0" xfId="0" applyFont="1" applyFill="1"/>
    <xf numFmtId="0" fontId="24" fillId="2" borderId="0" xfId="0" applyFont="1" applyFill="1"/>
    <xf numFmtId="0" fontId="28" fillId="2" borderId="0" xfId="0" applyFont="1" applyFill="1"/>
    <xf numFmtId="0" fontId="29" fillId="2" borderId="0" xfId="0" applyFont="1" applyFill="1"/>
    <xf numFmtId="3" fontId="0" fillId="9" borderId="7" xfId="0" applyNumberFormat="1" applyFill="1" applyBorder="1" applyProtection="1">
      <protection locked="0"/>
    </xf>
    <xf numFmtId="164" fontId="0" fillId="9" borderId="1" xfId="0" applyNumberFormat="1" applyFill="1" applyBorder="1" applyAlignment="1" applyProtection="1">
      <alignment horizontal="center"/>
      <protection locked="0"/>
    </xf>
    <xf numFmtId="0" fontId="27" fillId="2" borderId="0" xfId="0" applyFont="1" applyFill="1" applyAlignment="1">
      <alignment horizontal="left" vertical="top"/>
    </xf>
    <xf numFmtId="0" fontId="23" fillId="10" borderId="0" xfId="0" applyFont="1" applyFill="1" applyProtection="1"/>
    <xf numFmtId="0" fontId="8" fillId="10" borderId="0" xfId="0" applyFont="1" applyFill="1" applyProtection="1"/>
    <xf numFmtId="0" fontId="30" fillId="0" borderId="0" xfId="0" applyFont="1"/>
    <xf numFmtId="0" fontId="0" fillId="8" borderId="0" xfId="0" applyFill="1"/>
    <xf numFmtId="0" fontId="0" fillId="0" borderId="1" xfId="0" applyBorder="1"/>
    <xf numFmtId="0" fontId="2" fillId="8" borderId="1" xfId="0" applyFont="1" applyFill="1" applyBorder="1"/>
    <xf numFmtId="0" fontId="0" fillId="0" borderId="15" xfId="0" applyFill="1" applyBorder="1"/>
    <xf numFmtId="0" fontId="0" fillId="0" borderId="1" xfId="0" applyFill="1" applyBorder="1"/>
    <xf numFmtId="0" fontId="0" fillId="11" borderId="1" xfId="0" applyFill="1" applyBorder="1"/>
    <xf numFmtId="1" fontId="0" fillId="11" borderId="1" xfId="0" applyNumberFormat="1" applyFill="1" applyBorder="1"/>
    <xf numFmtId="9" fontId="0" fillId="11" borderId="1" xfId="0" applyNumberFormat="1" applyFill="1" applyBorder="1"/>
    <xf numFmtId="3" fontId="0" fillId="11" borderId="1" xfId="0" applyNumberFormat="1" applyFill="1" applyBorder="1"/>
    <xf numFmtId="0" fontId="0" fillId="11" borderId="0" xfId="0" applyFill="1"/>
    <xf numFmtId="0" fontId="30" fillId="11" borderId="0" xfId="0" applyFont="1" applyFill="1"/>
    <xf numFmtId="0" fontId="0" fillId="2" borderId="1" xfId="0" applyFill="1" applyBorder="1"/>
    <xf numFmtId="0" fontId="0" fillId="2" borderId="16" xfId="0" applyFill="1" applyBorder="1"/>
    <xf numFmtId="16" fontId="0" fillId="12" borderId="7" xfId="0" applyNumberFormat="1" applyFill="1" applyBorder="1"/>
    <xf numFmtId="16" fontId="0" fillId="12" borderId="1" xfId="0" applyNumberFormat="1" applyFill="1" applyBorder="1"/>
    <xf numFmtId="0" fontId="0" fillId="10" borderId="0" xfId="0" applyFill="1"/>
    <xf numFmtId="0" fontId="0" fillId="10" borderId="0" xfId="0" applyFill="1" applyAlignment="1">
      <alignment horizontal="right"/>
    </xf>
    <xf numFmtId="0" fontId="0" fillId="0" borderId="18" xfId="0" applyBorder="1"/>
    <xf numFmtId="0" fontId="0" fillId="0" borderId="19" xfId="0" applyBorder="1"/>
    <xf numFmtId="0" fontId="0" fillId="0" borderId="17" xfId="0" applyBorder="1"/>
    <xf numFmtId="0" fontId="0" fillId="0" borderId="16" xfId="0" applyFill="1" applyBorder="1"/>
    <xf numFmtId="3" fontId="20" fillId="9" borderId="1" xfId="0" applyNumberFormat="1" applyFont="1" applyFill="1" applyBorder="1" applyProtection="1">
      <protection locked="0"/>
    </xf>
    <xf numFmtId="0" fontId="30" fillId="8" borderId="0" xfId="0" applyFont="1" applyFill="1"/>
    <xf numFmtId="0" fontId="0" fillId="5" borderId="0" xfId="0" applyFill="1" applyAlignment="1" applyProtection="1">
      <alignment horizontal="right"/>
    </xf>
    <xf numFmtId="0" fontId="0" fillId="5" borderId="2" xfId="0" applyFill="1" applyBorder="1" applyProtection="1"/>
    <xf numFmtId="0" fontId="3" fillId="2" borderId="0" xfId="0" applyFont="1" applyFill="1" applyBorder="1" applyAlignment="1" applyProtection="1">
      <alignment horizontal="left" vertical="top"/>
    </xf>
    <xf numFmtId="3" fontId="3" fillId="2" borderId="0" xfId="0" applyNumberFormat="1" applyFont="1" applyFill="1" applyBorder="1" applyProtection="1"/>
    <xf numFmtId="3" fontId="20" fillId="9" borderId="1" xfId="0" applyNumberFormat="1" applyFont="1" applyFill="1" applyBorder="1" applyAlignment="1" applyProtection="1">
      <alignment vertical="top"/>
      <protection locked="0"/>
    </xf>
    <xf numFmtId="0" fontId="3" fillId="8" borderId="0" xfId="0" applyFont="1" applyFill="1"/>
    <xf numFmtId="0" fontId="32" fillId="8" borderId="0" xfId="0" applyFont="1" applyFill="1"/>
    <xf numFmtId="0" fontId="2" fillId="0" borderId="0" xfId="0" applyFont="1"/>
    <xf numFmtId="0" fontId="0" fillId="2" borderId="0" xfId="0" applyFill="1" applyBorder="1" applyAlignment="1" applyProtection="1">
      <alignment horizontal="left" vertical="top" wrapText="1"/>
      <protection locked="0"/>
    </xf>
    <xf numFmtId="3" fontId="20" fillId="2" borderId="0" xfId="0" applyNumberFormat="1" applyFont="1" applyFill="1" applyBorder="1" applyAlignment="1" applyProtection="1">
      <alignment vertical="top"/>
      <protection locked="0"/>
    </xf>
    <xf numFmtId="0" fontId="20" fillId="2" borderId="0" xfId="0" applyFont="1" applyFill="1" applyBorder="1" applyAlignment="1" applyProtection="1">
      <alignment horizontal="left" vertical="top"/>
      <protection locked="0"/>
    </xf>
    <xf numFmtId="0" fontId="33" fillId="2" borderId="0" xfId="0" applyFont="1" applyFill="1" applyProtection="1"/>
    <xf numFmtId="0" fontId="3" fillId="10" borderId="1" xfId="0" applyNumberFormat="1" applyFont="1" applyFill="1" applyBorder="1" applyAlignment="1" applyProtection="1">
      <alignment horizontal="left"/>
    </xf>
    <xf numFmtId="0" fontId="3" fillId="10" borderId="1" xfId="0" applyNumberFormat="1" applyFont="1" applyFill="1" applyBorder="1" applyAlignment="1" applyProtection="1">
      <alignment horizontal="left"/>
      <protection locked="0"/>
    </xf>
    <xf numFmtId="3" fontId="3" fillId="10" borderId="2" xfId="0" applyNumberFormat="1" applyFont="1" applyFill="1" applyBorder="1" applyAlignment="1" applyProtection="1">
      <alignment horizontal="right"/>
    </xf>
    <xf numFmtId="3" fontId="3" fillId="10" borderId="1" xfId="0" applyNumberFormat="1" applyFont="1" applyFill="1" applyBorder="1" applyProtection="1"/>
    <xf numFmtId="9" fontId="3" fillId="10" borderId="1" xfId="0" applyNumberFormat="1" applyFont="1" applyFill="1" applyBorder="1" applyProtection="1"/>
    <xf numFmtId="3" fontId="3" fillId="10" borderId="1" xfId="0" applyNumberFormat="1" applyFont="1" applyFill="1" applyBorder="1" applyProtection="1">
      <protection locked="0"/>
    </xf>
    <xf numFmtId="0" fontId="0" fillId="0" borderId="0" xfId="0" applyBorder="1"/>
    <xf numFmtId="0" fontId="0" fillId="13" borderId="0" xfId="0" applyFill="1"/>
    <xf numFmtId="0" fontId="3" fillId="13" borderId="0" xfId="0" applyFont="1" applyFill="1"/>
    <xf numFmtId="0" fontId="3" fillId="0" borderId="0" xfId="0" applyFont="1"/>
    <xf numFmtId="0" fontId="3" fillId="0" borderId="4" xfId="0" applyFont="1" applyBorder="1"/>
    <xf numFmtId="0" fontId="3" fillId="0" borderId="4" xfId="0" applyFont="1" applyBorder="1" applyAlignment="1">
      <alignment vertical="center"/>
    </xf>
    <xf numFmtId="0" fontId="0" fillId="0" borderId="9" xfId="0" applyBorder="1"/>
    <xf numFmtId="0" fontId="0" fillId="0" borderId="8" xfId="0" applyBorder="1"/>
    <xf numFmtId="0" fontId="3" fillId="0" borderId="8" xfId="0" applyFont="1" applyBorder="1"/>
    <xf numFmtId="0" fontId="21" fillId="2" borderId="0" xfId="0" applyFont="1" applyFill="1" applyProtection="1"/>
    <xf numFmtId="0" fontId="34" fillId="2" borderId="0" xfId="0" applyFont="1" applyFill="1" applyProtection="1"/>
    <xf numFmtId="0" fontId="0" fillId="0" borderId="0" xfId="0" applyFill="1" applyBorder="1" applyAlignment="1" applyProtection="1"/>
    <xf numFmtId="0" fontId="0" fillId="9" borderId="20" xfId="0" applyFill="1" applyBorder="1" applyProtection="1"/>
    <xf numFmtId="9" fontId="0" fillId="2" borderId="0" xfId="0" applyNumberFormat="1" applyFill="1" applyBorder="1" applyProtection="1"/>
    <xf numFmtId="0" fontId="0" fillId="0" borderId="1" xfId="0" applyFont="1" applyBorder="1"/>
    <xf numFmtId="0" fontId="36" fillId="2" borderId="0" xfId="0" applyFont="1" applyFill="1" applyAlignment="1" applyProtection="1"/>
    <xf numFmtId="0" fontId="37" fillId="2" borderId="0" xfId="0" applyFont="1" applyFill="1" applyProtection="1"/>
    <xf numFmtId="0" fontId="0" fillId="0" borderId="0" xfId="0" applyFill="1" applyBorder="1" applyAlignment="1" applyProtection="1">
      <alignment horizontal="left"/>
    </xf>
    <xf numFmtId="3" fontId="0" fillId="0" borderId="0" xfId="0" applyNumberFormat="1" applyFill="1" applyBorder="1" applyProtection="1">
      <protection locked="0"/>
    </xf>
    <xf numFmtId="0" fontId="0" fillId="0" borderId="0" xfId="0" applyFill="1" applyProtection="1"/>
    <xf numFmtId="0" fontId="0" fillId="0" borderId="0" xfId="0" applyFill="1" applyBorder="1" applyAlignment="1" applyProtection="1">
      <alignment horizontal="left"/>
      <protection locked="0"/>
    </xf>
    <xf numFmtId="0" fontId="0" fillId="2" borderId="0" xfId="0" applyFont="1" applyFill="1" applyProtection="1"/>
    <xf numFmtId="0" fontId="10" fillId="2" borderId="0" xfId="0" quotePrefix="1" applyFont="1" applyFill="1" applyProtection="1"/>
    <xf numFmtId="0" fontId="0" fillId="2" borderId="0" xfId="0" applyFont="1" applyFill="1" applyBorder="1" applyAlignment="1" applyProtection="1">
      <alignment horizontal="left" vertical="top"/>
    </xf>
    <xf numFmtId="0" fontId="0" fillId="2" borderId="0" xfId="0" applyFont="1" applyFill="1" applyBorder="1" applyAlignment="1" applyProtection="1">
      <alignment horizontal="left" vertical="top" wrapText="1"/>
    </xf>
    <xf numFmtId="0" fontId="8" fillId="0" borderId="0" xfId="0" applyFont="1" applyFill="1" applyProtection="1"/>
    <xf numFmtId="0" fontId="10" fillId="2" borderId="0" xfId="0" applyFont="1" applyFill="1" applyAlignment="1" applyProtection="1">
      <alignment vertical="center"/>
    </xf>
    <xf numFmtId="0" fontId="10" fillId="2" borderId="0" xfId="0" applyFont="1" applyFill="1" applyAlignment="1" applyProtection="1">
      <alignment vertical="top"/>
    </xf>
    <xf numFmtId="3" fontId="0" fillId="2" borderId="0" xfId="0" applyNumberFormat="1" applyFont="1" applyFill="1" applyBorder="1" applyAlignment="1" applyProtection="1">
      <alignment vertical="top"/>
    </xf>
    <xf numFmtId="0" fontId="0" fillId="2" borderId="0" xfId="0" applyFont="1" applyFill="1" applyAlignment="1" applyProtection="1">
      <alignment vertical="top"/>
    </xf>
    <xf numFmtId="0" fontId="0" fillId="2" borderId="0" xfId="0" applyFill="1" applyAlignment="1" applyProtection="1">
      <alignment vertical="center"/>
    </xf>
    <xf numFmtId="0" fontId="8" fillId="2" borderId="0" xfId="0" applyFont="1" applyFill="1" applyAlignment="1" applyProtection="1">
      <alignment vertical="center"/>
    </xf>
    <xf numFmtId="0" fontId="1" fillId="3" borderId="4" xfId="0" applyFont="1" applyFill="1" applyBorder="1" applyAlignment="1" applyProtection="1">
      <alignment vertical="center"/>
    </xf>
    <xf numFmtId="164" fontId="1" fillId="3" borderId="7" xfId="0" applyNumberFormat="1" applyFont="1" applyFill="1" applyBorder="1" applyAlignment="1" applyProtection="1">
      <alignment horizontal="center" vertical="center"/>
    </xf>
    <xf numFmtId="0" fontId="0" fillId="5" borderId="2" xfId="0" applyFill="1" applyBorder="1" applyAlignment="1" applyProtection="1">
      <alignment horizontal="left"/>
    </xf>
    <xf numFmtId="0" fontId="0" fillId="5" borderId="10" xfId="0" applyFill="1" applyBorder="1" applyAlignment="1" applyProtection="1">
      <alignment horizontal="left"/>
    </xf>
    <xf numFmtId="0" fontId="0" fillId="5" borderId="3" xfId="0" applyFill="1" applyBorder="1" applyAlignment="1" applyProtection="1">
      <alignment horizontal="left"/>
    </xf>
    <xf numFmtId="0" fontId="15" fillId="4" borderId="15" xfId="0" applyFont="1" applyFill="1" applyBorder="1" applyAlignment="1" applyProtection="1">
      <alignment horizontal="center" vertical="top" wrapText="1"/>
    </xf>
    <xf numFmtId="0" fontId="38" fillId="2" borderId="0" xfId="0" applyFont="1" applyFill="1" applyAlignment="1">
      <alignment vertical="top"/>
    </xf>
    <xf numFmtId="0" fontId="38" fillId="2" borderId="0" xfId="0" applyFont="1" applyFill="1"/>
    <xf numFmtId="0" fontId="39" fillId="2" borderId="0" xfId="0" applyFont="1" applyFill="1" applyAlignment="1">
      <alignment horizontal="left" vertical="top"/>
    </xf>
    <xf numFmtId="14" fontId="38" fillId="2" borderId="0" xfId="0" applyNumberFormat="1" applyFont="1" applyFill="1" applyAlignment="1">
      <alignment vertical="top"/>
    </xf>
    <xf numFmtId="0" fontId="0" fillId="2" borderId="14" xfId="0" applyFill="1" applyBorder="1" applyAlignment="1" applyProtection="1">
      <alignment horizontal="left" wrapText="1"/>
    </xf>
    <xf numFmtId="0" fontId="0" fillId="2" borderId="4" xfId="0" applyFill="1" applyBorder="1" applyAlignment="1" applyProtection="1">
      <alignment horizontal="left" wrapText="1"/>
    </xf>
    <xf numFmtId="0" fontId="0" fillId="2" borderId="2" xfId="0" applyFill="1" applyBorder="1" applyAlignment="1" applyProtection="1">
      <alignment horizontal="left" wrapText="1"/>
    </xf>
    <xf numFmtId="0" fontId="0" fillId="2" borderId="10" xfId="0" applyFill="1" applyBorder="1" applyAlignment="1" applyProtection="1">
      <alignment horizontal="left" wrapText="1"/>
    </xf>
    <xf numFmtId="0" fontId="1" fillId="3" borderId="13"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4" xfId="0" applyFont="1" applyFill="1" applyBorder="1" applyAlignment="1" applyProtection="1">
      <alignment horizontal="left" vertical="center"/>
    </xf>
    <xf numFmtId="0" fontId="1" fillId="3" borderId="0" xfId="0" applyFont="1" applyFill="1" applyBorder="1" applyAlignment="1" applyProtection="1">
      <alignment horizontal="right" vertical="center" wrapText="1"/>
    </xf>
    <xf numFmtId="0" fontId="1" fillId="3" borderId="9" xfId="0" applyFont="1" applyFill="1" applyBorder="1" applyAlignment="1" applyProtection="1">
      <alignment horizontal="right" vertical="center" wrapText="1"/>
    </xf>
    <xf numFmtId="0" fontId="1" fillId="3" borderId="13"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35" fillId="0" borderId="1" xfId="0" applyFont="1" applyFill="1" applyBorder="1" applyAlignment="1" applyProtection="1">
      <alignment horizontal="left" wrapText="1"/>
    </xf>
    <xf numFmtId="0" fontId="0" fillId="0" borderId="2" xfId="0" applyFill="1" applyBorder="1" applyAlignment="1" applyProtection="1">
      <alignment horizontal="left" wrapText="1"/>
    </xf>
    <xf numFmtId="0" fontId="0" fillId="0" borderId="3" xfId="0" applyFill="1" applyBorder="1" applyAlignment="1" applyProtection="1">
      <alignment horizontal="left" wrapText="1"/>
    </xf>
    <xf numFmtId="0" fontId="0" fillId="5" borderId="1" xfId="0" applyFill="1" applyBorder="1" applyAlignment="1" applyProtection="1">
      <alignment horizontal="center"/>
    </xf>
    <xf numFmtId="0" fontId="0" fillId="5" borderId="2" xfId="0" applyFill="1" applyBorder="1" applyAlignment="1" applyProtection="1">
      <alignment horizontal="left"/>
    </xf>
    <xf numFmtId="0" fontId="0" fillId="5" borderId="10" xfId="0" applyFill="1" applyBorder="1" applyAlignment="1" applyProtection="1">
      <alignment horizontal="left"/>
    </xf>
    <xf numFmtId="0" fontId="12" fillId="5" borderId="2" xfId="0" applyFont="1" applyFill="1" applyBorder="1" applyAlignment="1" applyProtection="1">
      <alignment horizontal="left"/>
    </xf>
    <xf numFmtId="0" fontId="12" fillId="5" borderId="10" xfId="0" applyFont="1" applyFill="1" applyBorder="1" applyAlignment="1" applyProtection="1">
      <alignment horizontal="left"/>
    </xf>
    <xf numFmtId="0" fontId="24" fillId="2" borderId="4" xfId="0" applyFont="1" applyFill="1" applyBorder="1" applyAlignment="1" applyProtection="1">
      <alignment horizontal="left" wrapText="1"/>
    </xf>
    <xf numFmtId="0" fontId="1" fillId="7" borderId="2" xfId="0" applyFont="1" applyFill="1" applyBorder="1" applyAlignment="1" applyProtection="1">
      <alignment horizontal="left"/>
    </xf>
    <xf numFmtId="0" fontId="1" fillId="7" borderId="10" xfId="0" applyFont="1" applyFill="1" applyBorder="1" applyAlignment="1" applyProtection="1">
      <alignment horizontal="left"/>
    </xf>
    <xf numFmtId="0" fontId="1" fillId="7" borderId="3" xfId="0" applyFont="1" applyFill="1" applyBorder="1" applyAlignment="1" applyProtection="1">
      <alignment horizontal="left"/>
    </xf>
    <xf numFmtId="0" fontId="0" fillId="5" borderId="3" xfId="0" applyFill="1" applyBorder="1" applyAlignment="1" applyProtection="1">
      <alignment horizontal="left"/>
    </xf>
    <xf numFmtId="9" fontId="0" fillId="9" borderId="2" xfId="0" applyNumberFormat="1" applyFill="1" applyBorder="1" applyAlignment="1" applyProtection="1">
      <alignment horizontal="left"/>
      <protection locked="0"/>
    </xf>
    <xf numFmtId="9" fontId="0" fillId="9" borderId="3" xfId="0" applyNumberFormat="1" applyFill="1" applyBorder="1" applyAlignment="1" applyProtection="1">
      <alignment horizontal="left"/>
      <protection locked="0"/>
    </xf>
    <xf numFmtId="0" fontId="0" fillId="5" borderId="2" xfId="0" applyFill="1" applyBorder="1" applyAlignment="1" applyProtection="1">
      <alignment horizontal="left" wrapText="1"/>
    </xf>
    <xf numFmtId="0" fontId="0" fillId="5" borderId="3" xfId="0" applyFill="1" applyBorder="1" applyAlignment="1" applyProtection="1">
      <alignment horizontal="left" wrapText="1"/>
    </xf>
    <xf numFmtId="0" fontId="0" fillId="5" borderId="6" xfId="0" applyFill="1" applyBorder="1" applyAlignment="1" applyProtection="1">
      <alignment horizontal="left" vertical="top" wrapText="1"/>
    </xf>
    <xf numFmtId="0" fontId="0" fillId="5" borderId="12" xfId="0" applyFill="1" applyBorder="1" applyAlignment="1" applyProtection="1">
      <alignment horizontal="left" vertical="top" wrapText="1"/>
    </xf>
    <xf numFmtId="0" fontId="0" fillId="5" borderId="13" xfId="0" applyFill="1" applyBorder="1" applyAlignment="1" applyProtection="1">
      <alignment horizontal="left" vertical="top" wrapText="1"/>
    </xf>
    <xf numFmtId="0" fontId="0" fillId="5" borderId="9" xfId="0" applyFill="1" applyBorder="1" applyAlignment="1" applyProtection="1">
      <alignment horizontal="left" vertical="top" wrapText="1"/>
    </xf>
    <xf numFmtId="0" fontId="0" fillId="5" borderId="14" xfId="0" applyFill="1" applyBorder="1" applyAlignment="1" applyProtection="1">
      <alignment horizontal="left" vertical="top" wrapText="1"/>
    </xf>
    <xf numFmtId="0" fontId="0" fillId="5" borderId="8" xfId="0" applyFill="1" applyBorder="1" applyAlignment="1" applyProtection="1">
      <alignment horizontal="left" vertical="top" wrapText="1"/>
    </xf>
    <xf numFmtId="0" fontId="8" fillId="4" borderId="15" xfId="0" applyFont="1" applyFill="1" applyBorder="1" applyAlignment="1" applyProtection="1">
      <alignment horizontal="center" vertical="top" wrapText="1"/>
    </xf>
    <xf numFmtId="0" fontId="8" fillId="4" borderId="7" xfId="0" applyFont="1" applyFill="1" applyBorder="1" applyAlignment="1" applyProtection="1">
      <alignment horizontal="center" vertical="top" wrapText="1"/>
    </xf>
    <xf numFmtId="0" fontId="3" fillId="5" borderId="2" xfId="0" applyFont="1" applyFill="1" applyBorder="1" applyAlignment="1" applyProtection="1">
      <alignment horizontal="left" vertical="top"/>
    </xf>
    <xf numFmtId="0" fontId="3" fillId="5" borderId="3" xfId="0" applyFont="1" applyFill="1" applyBorder="1" applyAlignment="1" applyProtection="1">
      <alignment horizontal="left" vertical="top"/>
    </xf>
    <xf numFmtId="3" fontId="20" fillId="9" borderId="11" xfId="0" applyNumberFormat="1" applyFont="1" applyFill="1" applyBorder="1" applyAlignment="1" applyProtection="1">
      <alignment horizontal="right" vertical="top"/>
      <protection locked="0"/>
    </xf>
    <xf numFmtId="3" fontId="20" fillId="9" borderId="15" xfId="0" applyNumberFormat="1" applyFont="1" applyFill="1" applyBorder="1" applyAlignment="1" applyProtection="1">
      <alignment horizontal="right" vertical="top"/>
      <protection locked="0"/>
    </xf>
    <xf numFmtId="3" fontId="20" fillId="9" borderId="7" xfId="0" applyNumberFormat="1" applyFont="1" applyFill="1" applyBorder="1" applyAlignment="1" applyProtection="1">
      <alignment horizontal="right" vertical="top"/>
      <protection locked="0"/>
    </xf>
    <xf numFmtId="0" fontId="20" fillId="9" borderId="6" xfId="0" applyFont="1" applyFill="1" applyBorder="1" applyAlignment="1" applyProtection="1">
      <alignment horizontal="left" vertical="top"/>
      <protection locked="0"/>
    </xf>
    <xf numFmtId="0" fontId="20" fillId="9" borderId="5" xfId="0" applyFont="1" applyFill="1" applyBorder="1" applyAlignment="1" applyProtection="1">
      <alignment horizontal="left" vertical="top"/>
      <protection locked="0"/>
    </xf>
    <xf numFmtId="0" fontId="20" fillId="9" borderId="12" xfId="0" applyFont="1" applyFill="1" applyBorder="1" applyAlignment="1" applyProtection="1">
      <alignment horizontal="left" vertical="top"/>
      <protection locked="0"/>
    </xf>
    <xf numFmtId="0" fontId="20" fillId="9" borderId="13" xfId="0" applyFont="1" applyFill="1" applyBorder="1" applyAlignment="1" applyProtection="1">
      <alignment horizontal="left" vertical="top"/>
      <protection locked="0"/>
    </xf>
    <xf numFmtId="0" fontId="20" fillId="9" borderId="0" xfId="0" applyFont="1" applyFill="1" applyBorder="1" applyAlignment="1" applyProtection="1">
      <alignment horizontal="left" vertical="top"/>
      <protection locked="0"/>
    </xf>
    <xf numFmtId="0" fontId="20" fillId="9" borderId="9" xfId="0" applyFont="1" applyFill="1" applyBorder="1" applyAlignment="1" applyProtection="1">
      <alignment horizontal="left" vertical="top"/>
      <protection locked="0"/>
    </xf>
    <xf numFmtId="0" fontId="20" fillId="9" borderId="14" xfId="0" applyFont="1" applyFill="1" applyBorder="1" applyAlignment="1" applyProtection="1">
      <alignment horizontal="left" vertical="top"/>
      <protection locked="0"/>
    </xf>
    <xf numFmtId="0" fontId="20" fillId="9" borderId="4" xfId="0" applyFont="1" applyFill="1" applyBorder="1" applyAlignment="1" applyProtection="1">
      <alignment horizontal="left" vertical="top"/>
      <protection locked="0"/>
    </xf>
    <xf numFmtId="0" fontId="20" fillId="9" borderId="8"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protection locked="0"/>
    </xf>
    <xf numFmtId="0" fontId="1" fillId="3" borderId="2" xfId="0" applyFont="1" applyFill="1" applyBorder="1" applyAlignment="1" applyProtection="1">
      <alignment horizontal="left"/>
    </xf>
    <xf numFmtId="0" fontId="1" fillId="3" borderId="3" xfId="0" applyFont="1" applyFill="1" applyBorder="1" applyAlignment="1" applyProtection="1">
      <alignment horizontal="left"/>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1" fillId="3" borderId="10" xfId="0" applyFont="1" applyFill="1" applyBorder="1" applyAlignment="1" applyProtection="1">
      <alignment horizontal="left"/>
    </xf>
    <xf numFmtId="0" fontId="15" fillId="4" borderId="1" xfId="0" applyFont="1" applyFill="1" applyBorder="1" applyAlignment="1" applyProtection="1">
      <alignment horizontal="center" vertical="top" wrapText="1"/>
    </xf>
    <xf numFmtId="0" fontId="15" fillId="4" borderId="13" xfId="0" applyFont="1" applyFill="1" applyBorder="1" applyAlignment="1" applyProtection="1">
      <alignment horizontal="center" vertical="top" wrapText="1"/>
    </xf>
    <xf numFmtId="0" fontId="15" fillId="4" borderId="2" xfId="0" applyFont="1" applyFill="1" applyBorder="1" applyAlignment="1" applyProtection="1">
      <alignment horizontal="center" vertical="top"/>
    </xf>
    <xf numFmtId="0" fontId="20" fillId="9" borderId="6" xfId="0" applyFont="1" applyFill="1" applyBorder="1" applyAlignment="1" applyProtection="1">
      <alignment horizontal="left" vertical="top" wrapText="1"/>
      <protection locked="0"/>
    </xf>
    <xf numFmtId="0" fontId="20" fillId="9" borderId="5" xfId="0" applyFont="1" applyFill="1" applyBorder="1" applyAlignment="1" applyProtection="1">
      <alignment horizontal="left" vertical="top" wrapText="1"/>
      <protection locked="0"/>
    </xf>
    <xf numFmtId="0" fontId="20" fillId="9" borderId="12" xfId="0" applyFont="1" applyFill="1" applyBorder="1" applyAlignment="1" applyProtection="1">
      <alignment horizontal="left" vertical="top" wrapText="1"/>
      <protection locked="0"/>
    </xf>
    <xf numFmtId="0" fontId="20" fillId="9" borderId="13" xfId="0" applyFont="1" applyFill="1" applyBorder="1" applyAlignment="1" applyProtection="1">
      <alignment horizontal="left" vertical="top" wrapText="1"/>
      <protection locked="0"/>
    </xf>
    <xf numFmtId="0" fontId="20" fillId="9" borderId="0" xfId="0" applyFont="1" applyFill="1" applyBorder="1" applyAlignment="1" applyProtection="1">
      <alignment horizontal="left" vertical="top" wrapText="1"/>
      <protection locked="0"/>
    </xf>
    <xf numFmtId="0" fontId="20" fillId="9" borderId="9" xfId="0" applyFont="1" applyFill="1" applyBorder="1" applyAlignment="1" applyProtection="1">
      <alignment horizontal="left" vertical="top" wrapText="1"/>
      <protection locked="0"/>
    </xf>
    <xf numFmtId="0" fontId="20" fillId="9" borderId="14" xfId="0" applyFont="1" applyFill="1" applyBorder="1" applyAlignment="1" applyProtection="1">
      <alignment horizontal="left" vertical="top" wrapText="1"/>
      <protection locked="0"/>
    </xf>
    <xf numFmtId="0" fontId="20" fillId="9" borderId="4" xfId="0" applyFont="1" applyFill="1" applyBorder="1" applyAlignment="1" applyProtection="1">
      <alignment horizontal="left" vertical="top" wrapText="1"/>
      <protection locked="0"/>
    </xf>
    <xf numFmtId="0" fontId="20" fillId="9" borderId="8" xfId="0" applyFont="1" applyFill="1" applyBorder="1" applyAlignment="1" applyProtection="1">
      <alignment horizontal="left" vertical="top" wrapText="1"/>
      <protection locked="0"/>
    </xf>
    <xf numFmtId="0" fontId="15" fillId="4" borderId="11"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11" xfId="0" applyFont="1" applyFill="1" applyBorder="1" applyAlignment="1" applyProtection="1">
      <alignment horizontal="center" vertical="center" wrapText="1"/>
    </xf>
    <xf numFmtId="0" fontId="15" fillId="4" borderId="15"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5" xfId="0" applyFont="1" applyFill="1" applyBorder="1" applyAlignment="1" applyProtection="1">
      <alignment horizontal="center" vertical="center" wrapText="1"/>
    </xf>
    <xf numFmtId="0" fontId="15" fillId="4" borderId="15" xfId="0" applyFont="1" applyFill="1" applyBorder="1" applyAlignment="1" applyProtection="1">
      <alignment horizontal="center" vertical="center"/>
    </xf>
    <xf numFmtId="0" fontId="15" fillId="4" borderId="6"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15" fillId="4" borderId="14"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5" fillId="4" borderId="8" xfId="0" applyFont="1" applyFill="1" applyBorder="1" applyAlignment="1" applyProtection="1">
      <alignment horizontal="center" vertical="center"/>
    </xf>
    <xf numFmtId="0" fontId="15" fillId="4" borderId="11" xfId="0" applyFont="1" applyFill="1" applyBorder="1" applyAlignment="1" applyProtection="1">
      <alignment horizontal="center" vertical="top" wrapText="1"/>
    </xf>
    <xf numFmtId="0" fontId="15" fillId="4" borderId="15" xfId="0" applyFont="1" applyFill="1" applyBorder="1" applyAlignment="1" applyProtection="1">
      <alignment horizontal="center" vertical="top" wrapText="1"/>
    </xf>
    <xf numFmtId="0" fontId="8" fillId="4" borderId="15"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9"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5" borderId="6"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wrapText="1"/>
    </xf>
    <xf numFmtId="0" fontId="15" fillId="4" borderId="6"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wrapText="1"/>
    </xf>
    <xf numFmtId="0" fontId="0" fillId="3" borderId="1" xfId="0" applyFill="1" applyBorder="1" applyAlignment="1" applyProtection="1">
      <alignment horizontal="center"/>
    </xf>
    <xf numFmtId="0" fontId="0" fillId="5" borderId="6" xfId="0" applyFill="1" applyBorder="1" applyAlignment="1" applyProtection="1">
      <alignment horizontal="left" vertical="top"/>
    </xf>
    <xf numFmtId="0" fontId="0" fillId="5" borderId="12" xfId="0" applyFill="1" applyBorder="1" applyAlignment="1" applyProtection="1">
      <alignment horizontal="left" vertical="top"/>
    </xf>
    <xf numFmtId="0" fontId="0" fillId="5" borderId="13" xfId="0" applyFill="1" applyBorder="1" applyAlignment="1" applyProtection="1">
      <alignment horizontal="left" vertical="top"/>
    </xf>
    <xf numFmtId="0" fontId="0" fillId="5" borderId="9" xfId="0" applyFill="1" applyBorder="1" applyAlignment="1" applyProtection="1">
      <alignment horizontal="left" vertical="top"/>
    </xf>
    <xf numFmtId="0" fontId="0" fillId="5" borderId="14" xfId="0" applyFill="1" applyBorder="1" applyAlignment="1" applyProtection="1">
      <alignment horizontal="left" vertical="top"/>
    </xf>
    <xf numFmtId="0" fontId="0" fillId="5" borderId="8" xfId="0" applyFill="1" applyBorder="1" applyAlignment="1" applyProtection="1">
      <alignment horizontal="left" vertical="top"/>
    </xf>
    <xf numFmtId="0" fontId="0" fillId="2" borderId="2" xfId="0" applyFill="1" applyBorder="1" applyAlignment="1" applyProtection="1">
      <alignment horizontal="left"/>
    </xf>
    <xf numFmtId="0" fontId="0" fillId="2" borderId="3" xfId="0" applyFill="1" applyBorder="1" applyAlignment="1" applyProtection="1">
      <alignment horizontal="left"/>
    </xf>
    <xf numFmtId="0" fontId="0" fillId="5" borderId="2" xfId="0" applyFont="1" applyFill="1" applyBorder="1" applyAlignment="1" applyProtection="1">
      <alignment horizontal="left"/>
    </xf>
    <xf numFmtId="0" fontId="0" fillId="5" borderId="3" xfId="0" applyFont="1" applyFill="1" applyBorder="1" applyAlignment="1" applyProtection="1">
      <alignment horizontal="left"/>
    </xf>
    <xf numFmtId="0" fontId="0" fillId="9" borderId="2" xfId="0" applyFill="1" applyBorder="1" applyAlignment="1" applyProtection="1">
      <alignment horizontal="left"/>
      <protection locked="0"/>
    </xf>
    <xf numFmtId="0" fontId="0" fillId="9" borderId="3" xfId="0" applyFill="1" applyBorder="1" applyAlignment="1" applyProtection="1">
      <alignment horizontal="left"/>
      <protection locked="0"/>
    </xf>
    <xf numFmtId="0" fontId="41" fillId="9" borderId="2" xfId="1" applyFill="1" applyBorder="1" applyAlignment="1" applyProtection="1">
      <alignment horizontal="left"/>
      <protection locked="0"/>
    </xf>
    <xf numFmtId="0" fontId="1" fillId="3" borderId="1" xfId="0" applyFont="1" applyFill="1" applyBorder="1" applyAlignment="1" applyProtection="1">
      <alignment horizontal="left" vertical="center"/>
    </xf>
    <xf numFmtId="0" fontId="1" fillId="3" borderId="1" xfId="0" applyFont="1" applyFill="1" applyBorder="1" applyAlignment="1" applyProtection="1">
      <alignment horizontal="left"/>
    </xf>
    <xf numFmtId="0" fontId="0" fillId="5" borderId="1" xfId="0" applyFill="1" applyBorder="1" applyAlignment="1" applyProtection="1">
      <alignment horizontal="left"/>
    </xf>
    <xf numFmtId="0" fontId="3" fillId="2" borderId="1" xfId="0" applyFont="1" applyFill="1" applyBorder="1" applyAlignment="1" applyProtection="1">
      <alignment horizontal="left"/>
    </xf>
    <xf numFmtId="0" fontId="0" fillId="8" borderId="10" xfId="0" applyFill="1" applyBorder="1" applyAlignment="1" applyProtection="1">
      <alignment horizontal="left" vertical="top" wrapText="1"/>
      <protection locked="0"/>
    </xf>
    <xf numFmtId="0" fontId="20" fillId="9" borderId="2" xfId="0" applyFont="1" applyFill="1" applyBorder="1" applyAlignment="1" applyProtection="1">
      <alignment horizontal="left" vertical="top"/>
      <protection locked="0"/>
    </xf>
    <xf numFmtId="0" fontId="20" fillId="9" borderId="10" xfId="0" applyFont="1" applyFill="1" applyBorder="1" applyAlignment="1" applyProtection="1">
      <alignment horizontal="left" vertical="top"/>
      <protection locked="0"/>
    </xf>
    <xf numFmtId="0" fontId="20" fillId="9" borderId="3" xfId="0" applyFont="1" applyFill="1" applyBorder="1" applyAlignment="1" applyProtection="1">
      <alignment horizontal="left" vertical="top"/>
      <protection locked="0"/>
    </xf>
  </cellXfs>
  <cellStyles count="2">
    <cellStyle name="Hipersaite" xfId="1" builtinId="8"/>
    <cellStyle name="Parasts" xfId="0" builtinId="0"/>
  </cellStyles>
  <dxfs count="0"/>
  <tableStyles count="0" defaultTableStyle="TableStyleMedium2" defaultPivotStyle="PivotStyleLight16"/>
  <colors>
    <mruColors>
      <color rgb="FF1F4E78"/>
      <color rgb="FF000000"/>
      <color rgb="FFFFF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2"/>
  <sheetViews>
    <sheetView workbookViewId="0">
      <selection activeCell="B4" sqref="B4"/>
    </sheetView>
  </sheetViews>
  <sheetFormatPr defaultColWidth="8.85546875" defaultRowHeight="15" x14ac:dyDescent="0.25"/>
  <cols>
    <col min="1" max="3" width="8.85546875" style="1"/>
    <col min="4" max="4" width="10.85546875" style="1" customWidth="1"/>
    <col min="5" max="11" width="8.85546875" style="1"/>
    <col min="12" max="12" width="10" style="1" customWidth="1"/>
    <col min="13" max="16384" width="8.85546875" style="1"/>
  </cols>
  <sheetData>
    <row r="1" spans="2:15" ht="4.7" customHeight="1" x14ac:dyDescent="0.25"/>
    <row r="2" spans="2:15" ht="12.6" customHeight="1" x14ac:dyDescent="0.25">
      <c r="N2" s="91" t="s">
        <v>0</v>
      </c>
    </row>
    <row r="3" spans="2:15" ht="18.75" x14ac:dyDescent="0.3">
      <c r="B3" s="2" t="s">
        <v>1</v>
      </c>
      <c r="N3" s="17" t="str">
        <f>Data!A3</f>
        <v>Version 1.1</v>
      </c>
      <c r="O3" s="18">
        <f>Data!B3</f>
        <v>44377</v>
      </c>
    </row>
    <row r="4" spans="2:15" s="175" customFormat="1" ht="20.45" customHeight="1" x14ac:dyDescent="0.25">
      <c r="B4" s="176" t="s">
        <v>2</v>
      </c>
      <c r="D4" s="174"/>
      <c r="E4" s="174" t="s">
        <v>3</v>
      </c>
      <c r="F4" s="174"/>
      <c r="G4" s="174"/>
      <c r="H4" s="174"/>
      <c r="I4" s="174"/>
      <c r="J4" s="174"/>
      <c r="K4" s="174"/>
      <c r="L4" s="174"/>
      <c r="M4" s="174"/>
      <c r="N4" s="177"/>
    </row>
    <row r="6" spans="2:15" x14ac:dyDescent="0.25">
      <c r="B6" s="85" t="s">
        <v>4</v>
      </c>
      <c r="C6" s="86"/>
      <c r="D6" s="86"/>
    </row>
    <row r="7" spans="2:15" x14ac:dyDescent="0.25">
      <c r="B7" s="86"/>
      <c r="C7" s="86" t="s">
        <v>5</v>
      </c>
      <c r="D7" s="86"/>
    </row>
    <row r="8" spans="2:15" x14ac:dyDescent="0.25">
      <c r="B8" s="86"/>
      <c r="C8" s="86" t="s">
        <v>6</v>
      </c>
      <c r="D8" s="86"/>
    </row>
    <row r="9" spans="2:15" x14ac:dyDescent="0.25">
      <c r="B9" s="86"/>
      <c r="C9" s="86" t="s">
        <v>7</v>
      </c>
      <c r="D9" s="86"/>
    </row>
    <row r="10" spans="2:15" x14ac:dyDescent="0.25">
      <c r="B10" s="86"/>
      <c r="C10" s="86" t="s">
        <v>8</v>
      </c>
      <c r="D10" s="86"/>
    </row>
    <row r="11" spans="2:15" x14ac:dyDescent="0.25">
      <c r="B11" s="86"/>
      <c r="C11" s="86" t="s">
        <v>9</v>
      </c>
      <c r="D11" s="86"/>
    </row>
    <row r="12" spans="2:15" x14ac:dyDescent="0.25">
      <c r="B12" s="86"/>
      <c r="C12" s="86" t="s">
        <v>10</v>
      </c>
      <c r="D12" s="86"/>
    </row>
    <row r="14" spans="2:15" x14ac:dyDescent="0.25">
      <c r="B14" s="87" t="s">
        <v>11</v>
      </c>
      <c r="C14" s="88"/>
      <c r="D14" s="3"/>
    </row>
    <row r="15" spans="2:15" x14ac:dyDescent="0.25">
      <c r="B15" s="87"/>
      <c r="C15" s="87" t="s">
        <v>12</v>
      </c>
      <c r="D15" s="3"/>
    </row>
    <row r="16" spans="2:15" x14ac:dyDescent="0.25">
      <c r="B16" s="88"/>
      <c r="C16" s="88" t="s">
        <v>13</v>
      </c>
      <c r="D16" s="3"/>
    </row>
    <row r="17" spans="2:4" x14ac:dyDescent="0.25">
      <c r="B17" s="88"/>
      <c r="C17" s="87" t="s">
        <v>14</v>
      </c>
      <c r="D17" s="3"/>
    </row>
    <row r="19" spans="2:4" x14ac:dyDescent="0.25">
      <c r="B19" s="85" t="s">
        <v>15</v>
      </c>
      <c r="C19" s="86"/>
    </row>
    <row r="20" spans="2:4" x14ac:dyDescent="0.25">
      <c r="B20" s="86"/>
      <c r="C20" s="86" t="s">
        <v>16</v>
      </c>
    </row>
    <row r="21" spans="2:4" x14ac:dyDescent="0.25">
      <c r="B21" s="86"/>
      <c r="C21" s="86" t="s">
        <v>17</v>
      </c>
    </row>
    <row r="22" spans="2:4" x14ac:dyDescent="0.25">
      <c r="B22" s="86"/>
      <c r="C22" s="86" t="s">
        <v>18</v>
      </c>
    </row>
  </sheetData>
  <sheetProtection algorithmName="SHA-512" hashValue="289A+Z4npZX/KODlQ5c86ke0vqbkRQ//9JfSb4qMFHiUWM7vdfmk0fD6Qc4PS6BYKhQYwvLh3Vp7M2o9yOOn9Q==" saltValue="K7kfHcp6htUn1oyky5iJh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06"/>
  <sheetViews>
    <sheetView showGridLines="0" tabSelected="1" zoomScale="90" zoomScaleNormal="90" workbookViewId="0">
      <selection activeCell="N18" sqref="N18"/>
    </sheetView>
  </sheetViews>
  <sheetFormatPr defaultColWidth="8.85546875" defaultRowHeight="15" x14ac:dyDescent="0.25"/>
  <cols>
    <col min="1" max="1" width="2.85546875" style="13" customWidth="1"/>
    <col min="2" max="2" width="11" style="13" customWidth="1"/>
    <col min="3" max="3" width="10.5703125" style="13" customWidth="1"/>
    <col min="4" max="4" width="11.5703125" style="13" customWidth="1"/>
    <col min="5" max="5" width="19.140625" style="13" bestFit="1" customWidth="1"/>
    <col min="6" max="6" width="12.5703125" style="13" customWidth="1"/>
    <col min="7" max="7" width="13.140625" style="13" customWidth="1"/>
    <col min="8" max="8" width="14.5703125" style="13" customWidth="1"/>
    <col min="9" max="9" width="11.85546875" style="13" customWidth="1"/>
    <col min="10" max="10" width="11.5703125" style="13" customWidth="1"/>
    <col min="11" max="11" width="12.140625" style="13" customWidth="1"/>
    <col min="12" max="14" width="11.5703125" style="13" customWidth="1"/>
    <col min="15" max="15" width="11.85546875" style="13" customWidth="1"/>
    <col min="16" max="19" width="11.5703125" style="13" customWidth="1"/>
    <col min="20" max="20" width="13" style="13" customWidth="1"/>
    <col min="21" max="21" width="11.5703125" style="13" customWidth="1"/>
    <col min="22" max="22" width="12.140625" style="13" customWidth="1"/>
    <col min="23" max="16384" width="8.85546875" style="13"/>
  </cols>
  <sheetData>
    <row r="1" spans="2:19" ht="5.45" customHeight="1" x14ac:dyDescent="0.25"/>
    <row r="2" spans="2:19" ht="11.45" customHeight="1" x14ac:dyDescent="0.25">
      <c r="O2" s="14"/>
      <c r="Q2" s="15"/>
    </row>
    <row r="3" spans="2:19" ht="31.5" x14ac:dyDescent="0.5">
      <c r="B3" s="16" t="s">
        <v>19</v>
      </c>
      <c r="L3" s="21"/>
      <c r="O3" s="17"/>
      <c r="P3" s="18"/>
    </row>
    <row r="4" spans="2:19" ht="18.75" x14ac:dyDescent="0.3">
      <c r="B4" s="19" t="s">
        <v>20</v>
      </c>
      <c r="G4" s="83" t="s">
        <v>21</v>
      </c>
      <c r="H4" s="148"/>
      <c r="I4" s="83" t="s">
        <v>22</v>
      </c>
    </row>
    <row r="5" spans="2:19" ht="18.75" x14ac:dyDescent="0.3">
      <c r="B5" s="19"/>
      <c r="G5" s="151" t="s">
        <v>23</v>
      </c>
      <c r="H5" s="147"/>
      <c r="I5" s="198"/>
      <c r="J5" s="198"/>
      <c r="K5" s="198"/>
      <c r="L5" s="198"/>
      <c r="M5" s="198"/>
      <c r="N5" s="198"/>
      <c r="O5" s="198"/>
    </row>
    <row r="6" spans="2:19" ht="15" customHeight="1" x14ac:dyDescent="0.25">
      <c r="B6" s="20"/>
      <c r="R6" s="21"/>
    </row>
    <row r="7" spans="2:19" ht="15" customHeight="1" x14ac:dyDescent="0.25">
      <c r="B7" s="290" t="s">
        <v>24</v>
      </c>
      <c r="C7" s="290"/>
      <c r="D7" s="290"/>
      <c r="E7" s="290"/>
      <c r="G7" s="230" t="s">
        <v>25</v>
      </c>
      <c r="H7" s="234"/>
      <c r="I7" s="234"/>
      <c r="J7" s="231"/>
      <c r="L7" s="199" t="s">
        <v>26</v>
      </c>
      <c r="M7" s="200"/>
      <c r="N7" s="200"/>
      <c r="O7" s="201"/>
      <c r="Q7" s="21"/>
    </row>
    <row r="8" spans="2:19" ht="15" customHeight="1" x14ac:dyDescent="0.25">
      <c r="B8" s="291" t="s">
        <v>27</v>
      </c>
      <c r="C8" s="291"/>
      <c r="D8" s="292"/>
      <c r="E8" s="292"/>
      <c r="G8" s="194" t="s">
        <v>28</v>
      </c>
      <c r="H8" s="202"/>
      <c r="I8" s="286"/>
      <c r="J8" s="287"/>
      <c r="L8" s="194" t="s">
        <v>29</v>
      </c>
      <c r="M8" s="195"/>
      <c r="N8" s="195"/>
      <c r="O8" s="202"/>
    </row>
    <row r="9" spans="2:19" ht="15" customHeight="1" x14ac:dyDescent="0.25">
      <c r="B9" s="194" t="s">
        <v>30</v>
      </c>
      <c r="C9" s="202"/>
      <c r="D9" s="81"/>
      <c r="E9" s="22" t="s">
        <v>31</v>
      </c>
      <c r="G9" s="205" t="s">
        <v>32</v>
      </c>
      <c r="H9" s="206"/>
      <c r="I9" s="286"/>
      <c r="J9" s="287"/>
      <c r="L9" s="119"/>
      <c r="M9" s="58"/>
      <c r="N9" s="118" t="s">
        <v>33</v>
      </c>
      <c r="O9" s="116"/>
    </row>
    <row r="10" spans="2:19" ht="15" customHeight="1" x14ac:dyDescent="0.25">
      <c r="B10" s="194" t="s">
        <v>34</v>
      </c>
      <c r="C10" s="202"/>
      <c r="D10" s="282"/>
      <c r="E10" s="283"/>
      <c r="G10" s="194" t="s">
        <v>35</v>
      </c>
      <c r="H10" s="202"/>
      <c r="I10" s="286"/>
      <c r="J10" s="287"/>
      <c r="K10" s="152" t="s">
        <v>36</v>
      </c>
      <c r="L10" s="194" t="s">
        <v>37</v>
      </c>
      <c r="M10" s="195"/>
      <c r="N10" s="195"/>
      <c r="O10" s="202"/>
    </row>
    <row r="11" spans="2:19" ht="15" customHeight="1" x14ac:dyDescent="0.25">
      <c r="B11" s="194" t="s">
        <v>38</v>
      </c>
      <c r="C11" s="202"/>
      <c r="D11" s="282"/>
      <c r="E11" s="283"/>
      <c r="G11" s="194" t="s">
        <v>39</v>
      </c>
      <c r="H11" s="202"/>
      <c r="I11" s="286"/>
      <c r="J11" s="287"/>
      <c r="L11" s="80"/>
      <c r="M11" s="171" t="s">
        <v>40</v>
      </c>
      <c r="N11" s="172"/>
      <c r="O11" s="116"/>
    </row>
    <row r="12" spans="2:19" ht="14.45" customHeight="1" x14ac:dyDescent="0.25">
      <c r="B12" s="284" t="s">
        <v>41</v>
      </c>
      <c r="C12" s="285"/>
      <c r="D12" s="282"/>
      <c r="E12" s="283"/>
      <c r="G12" s="194" t="s">
        <v>42</v>
      </c>
      <c r="H12" s="202"/>
      <c r="I12" s="286"/>
      <c r="J12" s="287"/>
      <c r="L12" s="80"/>
      <c r="M12" s="171" t="s">
        <v>43</v>
      </c>
      <c r="N12" s="172"/>
      <c r="O12" s="116"/>
      <c r="P12" s="21"/>
    </row>
    <row r="13" spans="2:19" ht="14.45" customHeight="1" x14ac:dyDescent="0.25">
      <c r="F13" s="23"/>
      <c r="G13" s="170" t="s">
        <v>44</v>
      </c>
      <c r="H13" s="172"/>
      <c r="I13" s="203">
        <v>1</v>
      </c>
      <c r="J13" s="204"/>
      <c r="M13" s="72"/>
      <c r="P13" s="21"/>
      <c r="S13" s="21"/>
    </row>
    <row r="14" spans="2:19" x14ac:dyDescent="0.25">
      <c r="F14" s="69"/>
      <c r="G14" s="194" t="s">
        <v>45</v>
      </c>
      <c r="H14" s="202"/>
      <c r="I14" s="286"/>
      <c r="J14" s="287"/>
      <c r="L14" s="82" t="str">
        <f>IF(I13="Other","Enter other funding rate to box here!","")</f>
        <v/>
      </c>
      <c r="O14" s="149"/>
    </row>
    <row r="15" spans="2:19" x14ac:dyDescent="0.25">
      <c r="B15" s="230" t="s">
        <v>46</v>
      </c>
      <c r="C15" s="234"/>
      <c r="D15" s="231"/>
      <c r="E15" s="26" t="s">
        <v>47</v>
      </c>
      <c r="F15" s="69"/>
      <c r="G15" s="194" t="s">
        <v>48</v>
      </c>
      <c r="H15" s="202"/>
      <c r="I15" s="286"/>
      <c r="J15" s="287"/>
    </row>
    <row r="16" spans="2:19" x14ac:dyDescent="0.25">
      <c r="B16" s="170" t="s">
        <v>49</v>
      </c>
      <c r="C16" s="171"/>
      <c r="D16" s="172"/>
      <c r="E16" s="89"/>
      <c r="G16" s="194" t="s">
        <v>50</v>
      </c>
      <c r="H16" s="202"/>
      <c r="I16" s="288"/>
      <c r="J16" s="287"/>
    </row>
    <row r="17" spans="2:14" x14ac:dyDescent="0.25">
      <c r="B17" s="153"/>
      <c r="C17" s="153"/>
      <c r="D17" s="153"/>
      <c r="E17" s="154"/>
      <c r="F17" s="155"/>
      <c r="G17" s="153"/>
      <c r="H17" s="153"/>
      <c r="I17" s="156"/>
      <c r="J17" s="156"/>
    </row>
    <row r="18" spans="2:14" ht="16.350000000000001" customHeight="1" x14ac:dyDescent="0.25">
      <c r="B18" s="28" t="s">
        <v>51</v>
      </c>
    </row>
    <row r="19" spans="2:14" s="157" customFormat="1" ht="16.350000000000001" customHeight="1" x14ac:dyDescent="0.25">
      <c r="B19" s="162" t="s">
        <v>52</v>
      </c>
    </row>
    <row r="20" spans="2:14" s="166" customFormat="1" ht="30.6" customHeight="1" x14ac:dyDescent="0.25">
      <c r="B20" s="289" t="s">
        <v>53</v>
      </c>
      <c r="C20" s="182" t="s">
        <v>54</v>
      </c>
      <c r="D20" s="183"/>
      <c r="E20" s="186" t="s">
        <v>55</v>
      </c>
      <c r="F20" s="187"/>
      <c r="G20" s="188" t="s">
        <v>56</v>
      </c>
      <c r="H20" s="189"/>
      <c r="I20" s="188" t="s">
        <v>57</v>
      </c>
      <c r="J20" s="189"/>
      <c r="K20" s="189"/>
      <c r="L20" s="189"/>
      <c r="N20" s="167"/>
    </row>
    <row r="21" spans="2:14" s="166" customFormat="1" ht="20.100000000000001" customHeight="1" x14ac:dyDescent="0.25">
      <c r="B21" s="289"/>
      <c r="C21" s="184"/>
      <c r="D21" s="185"/>
      <c r="E21" s="168"/>
      <c r="F21" s="169">
        <f>F22+F31+F40+F49+F58+F67+F76+F85+F94+F103+F112+F121</f>
        <v>0</v>
      </c>
      <c r="G21" s="188"/>
      <c r="H21" s="189"/>
      <c r="I21" s="188"/>
      <c r="J21" s="189"/>
      <c r="K21" s="189"/>
      <c r="L21" s="189"/>
      <c r="N21" s="167"/>
    </row>
    <row r="22" spans="2:14" x14ac:dyDescent="0.25">
      <c r="B22" s="31" t="s">
        <v>58</v>
      </c>
      <c r="C22" s="196"/>
      <c r="D22" s="197"/>
      <c r="E22" s="197"/>
      <c r="F22" s="90"/>
      <c r="G22" s="190"/>
      <c r="H22" s="190"/>
      <c r="I22" s="178"/>
      <c r="J22" s="179"/>
      <c r="K22" s="179"/>
      <c r="L22" s="179"/>
      <c r="M22" s="29"/>
      <c r="N22" s="161"/>
    </row>
    <row r="23" spans="2:14" ht="14.45" hidden="1" customHeight="1" x14ac:dyDescent="0.25">
      <c r="B23" s="193"/>
      <c r="C23" s="32" t="s">
        <v>60</v>
      </c>
      <c r="D23" s="196" t="s">
        <v>61</v>
      </c>
      <c r="E23" s="197"/>
      <c r="F23" s="90"/>
      <c r="G23" s="191"/>
      <c r="H23" s="192"/>
      <c r="I23" s="180"/>
      <c r="J23" s="181"/>
      <c r="K23" s="181"/>
      <c r="L23" s="181"/>
      <c r="M23" s="29"/>
      <c r="N23" s="161"/>
    </row>
    <row r="24" spans="2:14" ht="14.45" hidden="1" customHeight="1" x14ac:dyDescent="0.25">
      <c r="B24" s="193"/>
      <c r="C24" s="31" t="s">
        <v>62</v>
      </c>
      <c r="D24" s="194"/>
      <c r="E24" s="195"/>
      <c r="F24" s="90"/>
      <c r="G24" s="191"/>
      <c r="H24" s="192"/>
      <c r="I24" s="180"/>
      <c r="J24" s="181"/>
      <c r="K24" s="181"/>
      <c r="L24" s="181"/>
      <c r="M24" s="29"/>
      <c r="N24" s="161"/>
    </row>
    <row r="25" spans="2:14" ht="14.45" hidden="1" customHeight="1" x14ac:dyDescent="0.25">
      <c r="B25" s="193"/>
      <c r="C25" s="31" t="s">
        <v>63</v>
      </c>
      <c r="D25" s="194"/>
      <c r="E25" s="195"/>
      <c r="F25" s="90"/>
      <c r="G25" s="191"/>
      <c r="H25" s="192"/>
      <c r="I25" s="180"/>
      <c r="J25" s="181"/>
      <c r="K25" s="181"/>
      <c r="L25" s="181"/>
      <c r="M25" s="29"/>
      <c r="N25" s="161"/>
    </row>
    <row r="26" spans="2:14" ht="14.45" hidden="1" customHeight="1" x14ac:dyDescent="0.25">
      <c r="B26" s="193"/>
      <c r="C26" s="31" t="s">
        <v>64</v>
      </c>
      <c r="D26" s="194"/>
      <c r="E26" s="195"/>
      <c r="F26" s="90"/>
      <c r="G26" s="191"/>
      <c r="H26" s="192"/>
      <c r="I26" s="180"/>
      <c r="J26" s="181"/>
      <c r="K26" s="181"/>
      <c r="L26" s="181"/>
      <c r="M26" s="29"/>
      <c r="N26" s="161"/>
    </row>
    <row r="27" spans="2:14" ht="14.45" hidden="1" customHeight="1" x14ac:dyDescent="0.25">
      <c r="B27" s="193"/>
      <c r="C27" s="31" t="s">
        <v>65</v>
      </c>
      <c r="D27" s="194"/>
      <c r="E27" s="195"/>
      <c r="F27" s="90"/>
      <c r="G27" s="191"/>
      <c r="H27" s="192"/>
      <c r="I27" s="180"/>
      <c r="J27" s="181"/>
      <c r="K27" s="181"/>
      <c r="L27" s="181"/>
      <c r="M27" s="29"/>
      <c r="N27" s="161"/>
    </row>
    <row r="28" spans="2:14" ht="14.45" hidden="1" customHeight="1" x14ac:dyDescent="0.25">
      <c r="B28" s="193"/>
      <c r="C28" s="31" t="s">
        <v>66</v>
      </c>
      <c r="D28" s="194"/>
      <c r="E28" s="195"/>
      <c r="F28" s="90"/>
      <c r="G28" s="191"/>
      <c r="H28" s="192"/>
      <c r="I28" s="180"/>
      <c r="J28" s="181"/>
      <c r="K28" s="181"/>
      <c r="L28" s="181"/>
      <c r="M28" s="29"/>
      <c r="N28" s="161"/>
    </row>
    <row r="29" spans="2:14" ht="14.45" hidden="1" customHeight="1" x14ac:dyDescent="0.25">
      <c r="B29" s="193"/>
      <c r="C29" s="31" t="s">
        <v>67</v>
      </c>
      <c r="D29" s="194"/>
      <c r="E29" s="195"/>
      <c r="F29" s="90"/>
      <c r="G29" s="191"/>
      <c r="H29" s="192"/>
      <c r="I29" s="180"/>
      <c r="J29" s="181"/>
      <c r="K29" s="181"/>
      <c r="L29" s="181"/>
      <c r="M29" s="29"/>
      <c r="N29" s="161"/>
    </row>
    <row r="30" spans="2:14" ht="14.45" hidden="1" customHeight="1" x14ac:dyDescent="0.25">
      <c r="B30" s="193"/>
      <c r="C30" s="31" t="s">
        <v>68</v>
      </c>
      <c r="D30" s="194"/>
      <c r="E30" s="195"/>
      <c r="F30" s="90"/>
      <c r="G30" s="191"/>
      <c r="H30" s="192"/>
      <c r="I30" s="180"/>
      <c r="J30" s="181"/>
      <c r="K30" s="181"/>
      <c r="L30" s="181"/>
      <c r="M30" s="29"/>
      <c r="N30" s="161"/>
    </row>
    <row r="31" spans="2:14" x14ac:dyDescent="0.25">
      <c r="B31" s="31" t="s">
        <v>69</v>
      </c>
      <c r="C31" s="196"/>
      <c r="D31" s="197"/>
      <c r="E31" s="197"/>
      <c r="F31" s="90"/>
      <c r="G31" s="190"/>
      <c r="H31" s="190"/>
      <c r="I31" s="180"/>
      <c r="J31" s="181"/>
      <c r="K31" s="181"/>
      <c r="L31" s="181"/>
      <c r="M31" s="29"/>
      <c r="N31" s="161"/>
    </row>
    <row r="32" spans="2:14" ht="14.45" hidden="1" customHeight="1" x14ac:dyDescent="0.25">
      <c r="B32" s="193"/>
      <c r="C32" s="32" t="s">
        <v>70</v>
      </c>
      <c r="D32" s="196" t="s">
        <v>61</v>
      </c>
      <c r="E32" s="197"/>
      <c r="F32" s="90"/>
      <c r="G32" s="191"/>
      <c r="H32" s="192"/>
      <c r="I32" s="180"/>
      <c r="J32" s="181"/>
      <c r="K32" s="181"/>
      <c r="L32" s="181"/>
      <c r="M32" s="29"/>
      <c r="N32" s="29"/>
    </row>
    <row r="33" spans="2:14" ht="14.45" hidden="1" customHeight="1" x14ac:dyDescent="0.25">
      <c r="B33" s="193"/>
      <c r="C33" s="31" t="s">
        <v>71</v>
      </c>
      <c r="D33" s="194"/>
      <c r="E33" s="195"/>
      <c r="F33" s="90"/>
      <c r="G33" s="191"/>
      <c r="H33" s="192"/>
      <c r="I33" s="180"/>
      <c r="J33" s="181"/>
      <c r="K33" s="181"/>
      <c r="L33" s="181"/>
      <c r="M33" s="29"/>
      <c r="N33" s="29"/>
    </row>
    <row r="34" spans="2:14" ht="14.45" hidden="1" customHeight="1" x14ac:dyDescent="0.25">
      <c r="B34" s="193"/>
      <c r="C34" s="31" t="s">
        <v>72</v>
      </c>
      <c r="D34" s="194"/>
      <c r="E34" s="195"/>
      <c r="F34" s="90"/>
      <c r="G34" s="191"/>
      <c r="H34" s="192"/>
      <c r="I34" s="180"/>
      <c r="J34" s="181"/>
      <c r="K34" s="181"/>
      <c r="L34" s="181"/>
      <c r="M34" s="29"/>
      <c r="N34" s="29"/>
    </row>
    <row r="35" spans="2:14" ht="14.45" hidden="1" customHeight="1" x14ac:dyDescent="0.25">
      <c r="B35" s="193"/>
      <c r="C35" s="31" t="s">
        <v>73</v>
      </c>
      <c r="D35" s="194"/>
      <c r="E35" s="195"/>
      <c r="F35" s="90"/>
      <c r="G35" s="191"/>
      <c r="H35" s="192"/>
      <c r="I35" s="180"/>
      <c r="J35" s="181"/>
      <c r="K35" s="181"/>
      <c r="L35" s="181"/>
      <c r="M35" s="29"/>
      <c r="N35" s="29"/>
    </row>
    <row r="36" spans="2:14" ht="14.45" hidden="1" customHeight="1" x14ac:dyDescent="0.25">
      <c r="B36" s="193"/>
      <c r="C36" s="31" t="s">
        <v>74</v>
      </c>
      <c r="D36" s="194"/>
      <c r="E36" s="195"/>
      <c r="F36" s="90"/>
      <c r="G36" s="191"/>
      <c r="H36" s="192"/>
      <c r="I36" s="180"/>
      <c r="J36" s="181"/>
      <c r="K36" s="181"/>
      <c r="L36" s="181"/>
      <c r="M36" s="29"/>
      <c r="N36" s="29"/>
    </row>
    <row r="37" spans="2:14" ht="14.45" hidden="1" customHeight="1" x14ac:dyDescent="0.25">
      <c r="B37" s="193"/>
      <c r="C37" s="31" t="s">
        <v>75</v>
      </c>
      <c r="D37" s="194"/>
      <c r="E37" s="195"/>
      <c r="F37" s="90"/>
      <c r="G37" s="191"/>
      <c r="H37" s="192"/>
      <c r="I37" s="180"/>
      <c r="J37" s="181"/>
      <c r="K37" s="181"/>
      <c r="L37" s="181"/>
      <c r="M37" s="29"/>
      <c r="N37" s="29"/>
    </row>
    <row r="38" spans="2:14" ht="14.45" hidden="1" customHeight="1" x14ac:dyDescent="0.25">
      <c r="B38" s="193"/>
      <c r="C38" s="31" t="s">
        <v>76</v>
      </c>
      <c r="D38" s="194"/>
      <c r="E38" s="195"/>
      <c r="F38" s="90"/>
      <c r="G38" s="191"/>
      <c r="H38" s="192"/>
      <c r="I38" s="180"/>
      <c r="J38" s="181"/>
      <c r="K38" s="181"/>
      <c r="L38" s="181"/>
      <c r="M38" s="29"/>
      <c r="N38" s="29"/>
    </row>
    <row r="39" spans="2:14" ht="14.45" hidden="1" customHeight="1" x14ac:dyDescent="0.25">
      <c r="B39" s="193"/>
      <c r="C39" s="31" t="s">
        <v>77</v>
      </c>
      <c r="D39" s="194"/>
      <c r="E39" s="195"/>
      <c r="F39" s="90"/>
      <c r="G39" s="191"/>
      <c r="H39" s="192"/>
      <c r="I39" s="180"/>
      <c r="J39" s="181"/>
      <c r="K39" s="181"/>
      <c r="L39" s="181"/>
      <c r="M39" s="29"/>
      <c r="N39" s="29"/>
    </row>
    <row r="40" spans="2:14" x14ac:dyDescent="0.25">
      <c r="B40" s="31" t="s">
        <v>78</v>
      </c>
      <c r="C40" s="196"/>
      <c r="D40" s="197"/>
      <c r="E40" s="197"/>
      <c r="F40" s="90"/>
      <c r="G40" s="190"/>
      <c r="H40" s="190"/>
      <c r="I40" s="180"/>
      <c r="J40" s="181"/>
      <c r="K40" s="181"/>
      <c r="L40" s="181"/>
      <c r="M40" s="161"/>
      <c r="N40" s="155"/>
    </row>
    <row r="41" spans="2:14" ht="14.45" hidden="1" customHeight="1" x14ac:dyDescent="0.25">
      <c r="B41" s="193"/>
      <c r="C41" s="32" t="s">
        <v>79</v>
      </c>
      <c r="D41" s="196" t="s">
        <v>61</v>
      </c>
      <c r="E41" s="197"/>
      <c r="F41" s="90"/>
      <c r="G41" s="191"/>
      <c r="H41" s="192"/>
      <c r="I41" s="180"/>
      <c r="J41" s="181"/>
      <c r="K41" s="181"/>
      <c r="L41" s="181"/>
      <c r="M41" s="161"/>
      <c r="N41" s="161"/>
    </row>
    <row r="42" spans="2:14" ht="14.45" hidden="1" customHeight="1" x14ac:dyDescent="0.25">
      <c r="B42" s="193"/>
      <c r="C42" s="31" t="s">
        <v>80</v>
      </c>
      <c r="D42" s="194"/>
      <c r="E42" s="195"/>
      <c r="F42" s="90"/>
      <c r="G42" s="191"/>
      <c r="H42" s="192"/>
      <c r="I42" s="180"/>
      <c r="J42" s="181"/>
      <c r="K42" s="181"/>
      <c r="L42" s="181"/>
      <c r="M42" s="161"/>
      <c r="N42" s="161"/>
    </row>
    <row r="43" spans="2:14" ht="14.45" hidden="1" customHeight="1" x14ac:dyDescent="0.25">
      <c r="B43" s="193"/>
      <c r="C43" s="31" t="s">
        <v>81</v>
      </c>
      <c r="D43" s="194"/>
      <c r="E43" s="195"/>
      <c r="F43" s="90"/>
      <c r="G43" s="191"/>
      <c r="H43" s="192"/>
      <c r="I43" s="180"/>
      <c r="J43" s="181"/>
      <c r="K43" s="181"/>
      <c r="L43" s="181"/>
      <c r="M43" s="161"/>
      <c r="N43" s="161"/>
    </row>
    <row r="44" spans="2:14" ht="14.45" hidden="1" customHeight="1" x14ac:dyDescent="0.25">
      <c r="B44" s="193"/>
      <c r="C44" s="31" t="s">
        <v>82</v>
      </c>
      <c r="D44" s="194"/>
      <c r="E44" s="195"/>
      <c r="F44" s="90"/>
      <c r="G44" s="191"/>
      <c r="H44" s="192"/>
      <c r="I44" s="180"/>
      <c r="J44" s="181"/>
      <c r="K44" s="181"/>
      <c r="L44" s="181"/>
      <c r="M44" s="161"/>
      <c r="N44" s="161"/>
    </row>
    <row r="45" spans="2:14" ht="14.45" hidden="1" customHeight="1" x14ac:dyDescent="0.25">
      <c r="B45" s="193"/>
      <c r="C45" s="31" t="s">
        <v>83</v>
      </c>
      <c r="D45" s="194"/>
      <c r="E45" s="195"/>
      <c r="F45" s="90"/>
      <c r="G45" s="191"/>
      <c r="H45" s="192"/>
      <c r="I45" s="180"/>
      <c r="J45" s="181"/>
      <c r="K45" s="181"/>
      <c r="L45" s="181"/>
      <c r="M45" s="161"/>
      <c r="N45" s="161"/>
    </row>
    <row r="46" spans="2:14" ht="14.45" hidden="1" customHeight="1" x14ac:dyDescent="0.25">
      <c r="B46" s="193"/>
      <c r="C46" s="31" t="s">
        <v>84</v>
      </c>
      <c r="D46" s="194"/>
      <c r="E46" s="195"/>
      <c r="F46" s="90"/>
      <c r="G46" s="191"/>
      <c r="H46" s="192"/>
      <c r="I46" s="180"/>
      <c r="J46" s="181"/>
      <c r="K46" s="181"/>
      <c r="L46" s="181"/>
      <c r="M46" s="161"/>
      <c r="N46" s="161"/>
    </row>
    <row r="47" spans="2:14" ht="14.45" hidden="1" customHeight="1" x14ac:dyDescent="0.25">
      <c r="B47" s="193"/>
      <c r="C47" s="31" t="s">
        <v>85</v>
      </c>
      <c r="D47" s="194"/>
      <c r="E47" s="195"/>
      <c r="F47" s="90"/>
      <c r="G47" s="191"/>
      <c r="H47" s="192"/>
      <c r="I47" s="180"/>
      <c r="J47" s="181"/>
      <c r="K47" s="181"/>
      <c r="L47" s="181"/>
      <c r="M47" s="161"/>
      <c r="N47" s="161"/>
    </row>
    <row r="48" spans="2:14" ht="14.45" hidden="1" customHeight="1" x14ac:dyDescent="0.25">
      <c r="B48" s="193"/>
      <c r="C48" s="31" t="s">
        <v>86</v>
      </c>
      <c r="D48" s="194"/>
      <c r="E48" s="195"/>
      <c r="F48" s="90"/>
      <c r="G48" s="191"/>
      <c r="H48" s="192"/>
      <c r="I48" s="180"/>
      <c r="J48" s="181"/>
      <c r="K48" s="181"/>
      <c r="L48" s="181"/>
      <c r="M48" s="161"/>
      <c r="N48" s="161"/>
    </row>
    <row r="49" spans="2:14" x14ac:dyDescent="0.25">
      <c r="B49" s="31" t="s">
        <v>87</v>
      </c>
      <c r="C49" s="196"/>
      <c r="D49" s="197"/>
      <c r="E49" s="197"/>
      <c r="F49" s="90"/>
      <c r="G49" s="190"/>
      <c r="H49" s="190"/>
      <c r="I49" s="180"/>
      <c r="J49" s="181"/>
      <c r="K49" s="181"/>
      <c r="L49" s="181"/>
      <c r="M49" s="161"/>
      <c r="N49" s="161"/>
    </row>
    <row r="50" spans="2:14" ht="14.45" hidden="1" customHeight="1" x14ac:dyDescent="0.25">
      <c r="B50" s="193"/>
      <c r="C50" s="32" t="s">
        <v>88</v>
      </c>
      <c r="D50" s="196" t="s">
        <v>61</v>
      </c>
      <c r="E50" s="197"/>
      <c r="F50" s="90"/>
      <c r="G50" s="191"/>
      <c r="H50" s="192"/>
      <c r="I50" s="180"/>
      <c r="J50" s="181"/>
      <c r="K50" s="181"/>
      <c r="L50" s="181"/>
      <c r="M50" s="161"/>
      <c r="N50" s="161"/>
    </row>
    <row r="51" spans="2:14" ht="14.45" hidden="1" customHeight="1" x14ac:dyDescent="0.25">
      <c r="B51" s="193"/>
      <c r="C51" s="31" t="s">
        <v>89</v>
      </c>
      <c r="D51" s="194"/>
      <c r="E51" s="195"/>
      <c r="F51" s="90"/>
      <c r="G51" s="191"/>
      <c r="H51" s="192"/>
      <c r="I51" s="180"/>
      <c r="J51" s="181"/>
      <c r="K51" s="181"/>
      <c r="L51" s="181"/>
      <c r="M51" s="161"/>
      <c r="N51" s="161"/>
    </row>
    <row r="52" spans="2:14" ht="14.45" hidden="1" customHeight="1" x14ac:dyDescent="0.25">
      <c r="B52" s="193"/>
      <c r="C52" s="31" t="s">
        <v>90</v>
      </c>
      <c r="D52" s="194"/>
      <c r="E52" s="195"/>
      <c r="F52" s="90"/>
      <c r="G52" s="191"/>
      <c r="H52" s="192"/>
      <c r="I52" s="180"/>
      <c r="J52" s="181"/>
      <c r="K52" s="181"/>
      <c r="L52" s="181"/>
      <c r="M52" s="161"/>
      <c r="N52" s="161"/>
    </row>
    <row r="53" spans="2:14" ht="14.45" hidden="1" customHeight="1" x14ac:dyDescent="0.25">
      <c r="B53" s="193"/>
      <c r="C53" s="31" t="s">
        <v>91</v>
      </c>
      <c r="D53" s="194"/>
      <c r="E53" s="195"/>
      <c r="F53" s="90"/>
      <c r="G53" s="191"/>
      <c r="H53" s="192"/>
      <c r="I53" s="180"/>
      <c r="J53" s="181"/>
      <c r="K53" s="181"/>
      <c r="L53" s="181"/>
      <c r="M53" s="161"/>
      <c r="N53" s="161"/>
    </row>
    <row r="54" spans="2:14" ht="14.45" hidden="1" customHeight="1" x14ac:dyDescent="0.25">
      <c r="B54" s="193"/>
      <c r="C54" s="31" t="s">
        <v>92</v>
      </c>
      <c r="D54" s="194"/>
      <c r="E54" s="195"/>
      <c r="F54" s="90"/>
      <c r="G54" s="191"/>
      <c r="H54" s="192"/>
      <c r="I54" s="180"/>
      <c r="J54" s="181"/>
      <c r="K54" s="181"/>
      <c r="L54" s="181"/>
      <c r="M54" s="161"/>
      <c r="N54" s="161"/>
    </row>
    <row r="55" spans="2:14" ht="14.45" hidden="1" customHeight="1" x14ac:dyDescent="0.25">
      <c r="B55" s="193"/>
      <c r="C55" s="31" t="s">
        <v>93</v>
      </c>
      <c r="D55" s="194"/>
      <c r="E55" s="195"/>
      <c r="F55" s="90"/>
      <c r="G55" s="191"/>
      <c r="H55" s="192"/>
      <c r="I55" s="180"/>
      <c r="J55" s="181"/>
      <c r="K55" s="181"/>
      <c r="L55" s="181"/>
      <c r="M55" s="161"/>
      <c r="N55" s="161"/>
    </row>
    <row r="56" spans="2:14" ht="14.45" hidden="1" customHeight="1" x14ac:dyDescent="0.25">
      <c r="B56" s="193"/>
      <c r="C56" s="31" t="s">
        <v>94</v>
      </c>
      <c r="D56" s="194"/>
      <c r="E56" s="195"/>
      <c r="F56" s="90"/>
      <c r="G56" s="191"/>
      <c r="H56" s="192"/>
      <c r="I56" s="180"/>
      <c r="J56" s="181"/>
      <c r="K56" s="181"/>
      <c r="L56" s="181"/>
      <c r="M56" s="161"/>
      <c r="N56" s="161"/>
    </row>
    <row r="57" spans="2:14" ht="14.45" hidden="1" customHeight="1" x14ac:dyDescent="0.25">
      <c r="B57" s="193"/>
      <c r="C57" s="31" t="s">
        <v>95</v>
      </c>
      <c r="D57" s="194"/>
      <c r="E57" s="195"/>
      <c r="F57" s="90"/>
      <c r="G57" s="191"/>
      <c r="H57" s="192"/>
      <c r="I57" s="180"/>
      <c r="J57" s="181"/>
      <c r="K57" s="181"/>
      <c r="L57" s="181"/>
      <c r="M57" s="161"/>
      <c r="N57" s="161"/>
    </row>
    <row r="58" spans="2:14" x14ac:dyDescent="0.25">
      <c r="B58" s="31" t="s">
        <v>96</v>
      </c>
      <c r="C58" s="196"/>
      <c r="D58" s="197"/>
      <c r="E58" s="197"/>
      <c r="F58" s="90"/>
      <c r="G58" s="190"/>
      <c r="H58" s="190"/>
      <c r="I58" s="180"/>
      <c r="J58" s="181"/>
      <c r="K58" s="181"/>
      <c r="L58" s="181"/>
      <c r="M58" s="161"/>
      <c r="N58" s="161"/>
    </row>
    <row r="59" spans="2:14" ht="14.45" hidden="1" customHeight="1" x14ac:dyDescent="0.25">
      <c r="B59" s="193"/>
      <c r="C59" s="32" t="s">
        <v>97</v>
      </c>
      <c r="D59" s="196" t="s">
        <v>61</v>
      </c>
      <c r="E59" s="197"/>
      <c r="F59" s="90"/>
      <c r="G59" s="191"/>
      <c r="H59" s="192"/>
      <c r="I59" s="180"/>
      <c r="J59" s="181"/>
      <c r="K59" s="181"/>
      <c r="L59" s="181"/>
      <c r="M59" s="29"/>
      <c r="N59" s="29"/>
    </row>
    <row r="60" spans="2:14" ht="14.45" hidden="1" customHeight="1" x14ac:dyDescent="0.25">
      <c r="B60" s="193"/>
      <c r="C60" s="31" t="s">
        <v>98</v>
      </c>
      <c r="D60" s="194"/>
      <c r="E60" s="195"/>
      <c r="F60" s="90"/>
      <c r="G60" s="191"/>
      <c r="H60" s="192"/>
      <c r="I60" s="180"/>
      <c r="J60" s="181"/>
      <c r="K60" s="181"/>
      <c r="L60" s="181"/>
      <c r="M60" s="29"/>
      <c r="N60" s="29"/>
    </row>
    <row r="61" spans="2:14" ht="14.45" hidden="1" customHeight="1" x14ac:dyDescent="0.25">
      <c r="B61" s="193"/>
      <c r="C61" s="31" t="s">
        <v>99</v>
      </c>
      <c r="D61" s="194"/>
      <c r="E61" s="195"/>
      <c r="F61" s="90"/>
      <c r="G61" s="191"/>
      <c r="H61" s="192"/>
      <c r="I61" s="180"/>
      <c r="J61" s="181"/>
      <c r="K61" s="181"/>
      <c r="L61" s="181"/>
      <c r="M61" s="29"/>
      <c r="N61" s="29"/>
    </row>
    <row r="62" spans="2:14" ht="14.45" hidden="1" customHeight="1" x14ac:dyDescent="0.25">
      <c r="B62" s="193"/>
      <c r="C62" s="31" t="s">
        <v>100</v>
      </c>
      <c r="D62" s="194"/>
      <c r="E62" s="195"/>
      <c r="F62" s="90"/>
      <c r="G62" s="191"/>
      <c r="H62" s="192"/>
      <c r="I62" s="180"/>
      <c r="J62" s="181"/>
      <c r="K62" s="181"/>
      <c r="L62" s="181"/>
      <c r="M62" s="29"/>
      <c r="N62" s="29"/>
    </row>
    <row r="63" spans="2:14" ht="14.45" hidden="1" customHeight="1" x14ac:dyDescent="0.25">
      <c r="B63" s="193"/>
      <c r="C63" s="31" t="s">
        <v>101</v>
      </c>
      <c r="D63" s="194"/>
      <c r="E63" s="195"/>
      <c r="F63" s="90"/>
      <c r="G63" s="191"/>
      <c r="H63" s="192"/>
      <c r="I63" s="180"/>
      <c r="J63" s="181"/>
      <c r="K63" s="181"/>
      <c r="L63" s="181"/>
      <c r="M63" s="29"/>
      <c r="N63" s="29"/>
    </row>
    <row r="64" spans="2:14" ht="14.45" hidden="1" customHeight="1" x14ac:dyDescent="0.25">
      <c r="B64" s="193"/>
      <c r="C64" s="31" t="s">
        <v>102</v>
      </c>
      <c r="D64" s="194"/>
      <c r="E64" s="195"/>
      <c r="F64" s="90"/>
      <c r="G64" s="191"/>
      <c r="H64" s="192"/>
      <c r="I64" s="180"/>
      <c r="J64" s="181"/>
      <c r="K64" s="181"/>
      <c r="L64" s="181"/>
      <c r="M64" s="29"/>
      <c r="N64" s="29"/>
    </row>
    <row r="65" spans="2:14" ht="14.45" hidden="1" customHeight="1" x14ac:dyDescent="0.25">
      <c r="B65" s="193"/>
      <c r="C65" s="31" t="s">
        <v>103</v>
      </c>
      <c r="D65" s="194"/>
      <c r="E65" s="195"/>
      <c r="F65" s="90"/>
      <c r="G65" s="191"/>
      <c r="H65" s="192"/>
      <c r="I65" s="180"/>
      <c r="J65" s="181"/>
      <c r="K65" s="181"/>
      <c r="L65" s="181"/>
      <c r="M65" s="29"/>
      <c r="N65" s="29"/>
    </row>
    <row r="66" spans="2:14" ht="14.45" hidden="1" customHeight="1" x14ac:dyDescent="0.25">
      <c r="B66" s="193"/>
      <c r="C66" s="31" t="s">
        <v>104</v>
      </c>
      <c r="D66" s="194"/>
      <c r="E66" s="195"/>
      <c r="F66" s="90"/>
      <c r="G66" s="191"/>
      <c r="H66" s="192"/>
      <c r="I66" s="180"/>
      <c r="J66" s="181"/>
      <c r="K66" s="181"/>
      <c r="L66" s="181"/>
      <c r="M66" s="29"/>
      <c r="N66" s="29"/>
    </row>
    <row r="67" spans="2:14" x14ac:dyDescent="0.25">
      <c r="B67" s="31" t="s">
        <v>105</v>
      </c>
      <c r="C67" s="196"/>
      <c r="D67" s="197"/>
      <c r="E67" s="197"/>
      <c r="F67" s="90"/>
      <c r="G67" s="190"/>
      <c r="H67" s="190"/>
      <c r="I67" s="180"/>
      <c r="J67" s="181"/>
      <c r="K67" s="181"/>
      <c r="L67" s="181"/>
      <c r="M67" s="29"/>
      <c r="N67" s="29"/>
    </row>
    <row r="68" spans="2:14" ht="14.45" hidden="1" customHeight="1" x14ac:dyDescent="0.25">
      <c r="B68" s="193"/>
      <c r="C68" s="32" t="s">
        <v>106</v>
      </c>
      <c r="D68" s="196" t="s">
        <v>61</v>
      </c>
      <c r="E68" s="197"/>
      <c r="F68" s="90"/>
      <c r="G68" s="191"/>
      <c r="H68" s="192"/>
      <c r="I68" s="180"/>
      <c r="J68" s="181"/>
      <c r="K68" s="181"/>
      <c r="L68" s="181"/>
      <c r="M68" s="29"/>
      <c r="N68" s="29"/>
    </row>
    <row r="69" spans="2:14" ht="14.45" hidden="1" customHeight="1" x14ac:dyDescent="0.25">
      <c r="B69" s="193"/>
      <c r="C69" s="31" t="s">
        <v>107</v>
      </c>
      <c r="D69" s="194"/>
      <c r="E69" s="195"/>
      <c r="F69" s="90"/>
      <c r="G69" s="191"/>
      <c r="H69" s="192"/>
      <c r="I69" s="180"/>
      <c r="J69" s="181"/>
      <c r="K69" s="181"/>
      <c r="L69" s="181"/>
      <c r="M69" s="29"/>
      <c r="N69" s="29"/>
    </row>
    <row r="70" spans="2:14" ht="14.45" hidden="1" customHeight="1" x14ac:dyDescent="0.25">
      <c r="B70" s="193"/>
      <c r="C70" s="31" t="s">
        <v>108</v>
      </c>
      <c r="D70" s="194"/>
      <c r="E70" s="195"/>
      <c r="F70" s="90"/>
      <c r="G70" s="191"/>
      <c r="H70" s="192"/>
      <c r="I70" s="180"/>
      <c r="J70" s="181"/>
      <c r="K70" s="181"/>
      <c r="L70" s="181"/>
      <c r="M70" s="29"/>
      <c r="N70" s="29"/>
    </row>
    <row r="71" spans="2:14" ht="14.45" hidden="1" customHeight="1" x14ac:dyDescent="0.25">
      <c r="B71" s="193"/>
      <c r="C71" s="31" t="s">
        <v>109</v>
      </c>
      <c r="D71" s="194"/>
      <c r="E71" s="195"/>
      <c r="F71" s="90"/>
      <c r="G71" s="191"/>
      <c r="H71" s="192"/>
      <c r="I71" s="180"/>
      <c r="J71" s="181"/>
      <c r="K71" s="181"/>
      <c r="L71" s="181"/>
      <c r="M71" s="29"/>
      <c r="N71" s="29"/>
    </row>
    <row r="72" spans="2:14" ht="14.45" hidden="1" customHeight="1" x14ac:dyDescent="0.25">
      <c r="B72" s="193"/>
      <c r="C72" s="31" t="s">
        <v>110</v>
      </c>
      <c r="D72" s="194"/>
      <c r="E72" s="195"/>
      <c r="F72" s="90"/>
      <c r="G72" s="191"/>
      <c r="H72" s="192"/>
      <c r="I72" s="180"/>
      <c r="J72" s="181"/>
      <c r="K72" s="181"/>
      <c r="L72" s="181"/>
      <c r="M72" s="29"/>
      <c r="N72" s="29"/>
    </row>
    <row r="73" spans="2:14" ht="14.45" hidden="1" customHeight="1" x14ac:dyDescent="0.25">
      <c r="B73" s="193"/>
      <c r="C73" s="31" t="s">
        <v>111</v>
      </c>
      <c r="D73" s="194"/>
      <c r="E73" s="195"/>
      <c r="F73" s="90"/>
      <c r="G73" s="191"/>
      <c r="H73" s="192"/>
      <c r="I73" s="180"/>
      <c r="J73" s="181"/>
      <c r="K73" s="181"/>
      <c r="L73" s="181"/>
      <c r="M73" s="29"/>
      <c r="N73" s="29"/>
    </row>
    <row r="74" spans="2:14" ht="14.45" hidden="1" customHeight="1" x14ac:dyDescent="0.25">
      <c r="B74" s="193"/>
      <c r="C74" s="31" t="s">
        <v>112</v>
      </c>
      <c r="D74" s="194"/>
      <c r="E74" s="195"/>
      <c r="F74" s="90"/>
      <c r="G74" s="191"/>
      <c r="H74" s="192"/>
      <c r="I74" s="180"/>
      <c r="J74" s="181"/>
      <c r="K74" s="181"/>
      <c r="L74" s="181"/>
      <c r="M74" s="29"/>
      <c r="N74" s="29"/>
    </row>
    <row r="75" spans="2:14" ht="14.45" hidden="1" customHeight="1" x14ac:dyDescent="0.25">
      <c r="B75" s="193"/>
      <c r="C75" s="31" t="s">
        <v>113</v>
      </c>
      <c r="D75" s="194"/>
      <c r="E75" s="195"/>
      <c r="F75" s="90"/>
      <c r="G75" s="191"/>
      <c r="H75" s="192"/>
      <c r="I75" s="180"/>
      <c r="J75" s="181"/>
      <c r="K75" s="181"/>
      <c r="L75" s="181"/>
      <c r="M75" s="29"/>
      <c r="N75" s="29"/>
    </row>
    <row r="76" spans="2:14" x14ac:dyDescent="0.25">
      <c r="B76" s="31" t="s">
        <v>353</v>
      </c>
      <c r="C76" s="196"/>
      <c r="D76" s="197"/>
      <c r="E76" s="197"/>
      <c r="F76" s="90"/>
      <c r="G76" s="190"/>
      <c r="H76" s="190"/>
      <c r="I76" s="180"/>
      <c r="J76" s="181"/>
      <c r="K76" s="181"/>
      <c r="L76" s="181"/>
      <c r="M76" s="29"/>
      <c r="N76" s="29"/>
    </row>
    <row r="77" spans="2:14" ht="14.45" hidden="1" customHeight="1" x14ac:dyDescent="0.25">
      <c r="B77" s="193"/>
      <c r="C77" s="32" t="s">
        <v>115</v>
      </c>
      <c r="D77" s="196" t="s">
        <v>61</v>
      </c>
      <c r="E77" s="197"/>
      <c r="F77" s="90"/>
      <c r="G77" s="191"/>
      <c r="H77" s="192"/>
      <c r="I77" s="180"/>
      <c r="J77" s="181"/>
      <c r="K77" s="181"/>
      <c r="L77" s="181"/>
      <c r="M77" s="29"/>
      <c r="N77" s="29"/>
    </row>
    <row r="78" spans="2:14" ht="14.45" hidden="1" customHeight="1" x14ac:dyDescent="0.25">
      <c r="B78" s="193"/>
      <c r="C78" s="31" t="s">
        <v>116</v>
      </c>
      <c r="D78" s="194"/>
      <c r="E78" s="195"/>
      <c r="F78" s="90"/>
      <c r="G78" s="191"/>
      <c r="H78" s="192"/>
      <c r="I78" s="180"/>
      <c r="J78" s="181"/>
      <c r="K78" s="181"/>
      <c r="L78" s="181"/>
      <c r="M78" s="29"/>
      <c r="N78" s="29"/>
    </row>
    <row r="79" spans="2:14" ht="14.45" hidden="1" customHeight="1" x14ac:dyDescent="0.25">
      <c r="B79" s="193"/>
      <c r="C79" s="31" t="s">
        <v>117</v>
      </c>
      <c r="D79" s="194"/>
      <c r="E79" s="195"/>
      <c r="F79" s="90"/>
      <c r="G79" s="191"/>
      <c r="H79" s="192"/>
      <c r="I79" s="180"/>
      <c r="J79" s="181"/>
      <c r="K79" s="181"/>
      <c r="L79" s="181"/>
      <c r="M79" s="29"/>
      <c r="N79" s="29"/>
    </row>
    <row r="80" spans="2:14" ht="14.45" hidden="1" customHeight="1" x14ac:dyDescent="0.25">
      <c r="B80" s="193"/>
      <c r="C80" s="31" t="s">
        <v>118</v>
      </c>
      <c r="D80" s="194"/>
      <c r="E80" s="195"/>
      <c r="F80" s="90"/>
      <c r="G80" s="191"/>
      <c r="H80" s="192"/>
      <c r="I80" s="180"/>
      <c r="J80" s="181"/>
      <c r="K80" s="181"/>
      <c r="L80" s="181"/>
      <c r="M80" s="29"/>
      <c r="N80" s="29"/>
    </row>
    <row r="81" spans="2:14" ht="14.45" hidden="1" customHeight="1" x14ac:dyDescent="0.25">
      <c r="B81" s="193"/>
      <c r="C81" s="31" t="s">
        <v>119</v>
      </c>
      <c r="D81" s="194"/>
      <c r="E81" s="195"/>
      <c r="F81" s="90"/>
      <c r="G81" s="191"/>
      <c r="H81" s="192"/>
      <c r="I81" s="180"/>
      <c r="J81" s="181"/>
      <c r="K81" s="181"/>
      <c r="L81" s="181"/>
      <c r="M81" s="29"/>
      <c r="N81" s="29"/>
    </row>
    <row r="82" spans="2:14" ht="14.45" hidden="1" customHeight="1" x14ac:dyDescent="0.25">
      <c r="B82" s="193"/>
      <c r="C82" s="31" t="s">
        <v>120</v>
      </c>
      <c r="D82" s="194"/>
      <c r="E82" s="195"/>
      <c r="F82" s="90"/>
      <c r="G82" s="191"/>
      <c r="H82" s="192"/>
      <c r="I82" s="180"/>
      <c r="J82" s="181"/>
      <c r="K82" s="181"/>
      <c r="L82" s="181"/>
      <c r="M82" s="29"/>
      <c r="N82" s="29"/>
    </row>
    <row r="83" spans="2:14" ht="14.45" hidden="1" customHeight="1" x14ac:dyDescent="0.25">
      <c r="B83" s="193"/>
      <c r="C83" s="31" t="s">
        <v>121</v>
      </c>
      <c r="D83" s="194"/>
      <c r="E83" s="195"/>
      <c r="F83" s="90"/>
      <c r="G83" s="191"/>
      <c r="H83" s="192"/>
      <c r="I83" s="180"/>
      <c r="J83" s="181"/>
      <c r="K83" s="181"/>
      <c r="L83" s="181"/>
      <c r="M83" s="29"/>
      <c r="N83" s="29"/>
    </row>
    <row r="84" spans="2:14" ht="14.45" hidden="1" customHeight="1" x14ac:dyDescent="0.25">
      <c r="B84" s="193"/>
      <c r="C84" s="31" t="s">
        <v>122</v>
      </c>
      <c r="D84" s="194"/>
      <c r="E84" s="195"/>
      <c r="F84" s="90"/>
      <c r="G84" s="191"/>
      <c r="H84" s="192"/>
      <c r="I84" s="180"/>
      <c r="J84" s="181"/>
      <c r="K84" s="181"/>
      <c r="L84" s="181"/>
      <c r="M84" s="29"/>
      <c r="N84" s="29"/>
    </row>
    <row r="85" spans="2:14" x14ac:dyDescent="0.25">
      <c r="B85" s="31" t="s">
        <v>354</v>
      </c>
      <c r="C85" s="196"/>
      <c r="D85" s="197"/>
      <c r="E85" s="197"/>
      <c r="F85" s="90"/>
      <c r="G85" s="190"/>
      <c r="H85" s="190"/>
      <c r="I85" s="180"/>
      <c r="J85" s="181"/>
      <c r="K85" s="181"/>
      <c r="L85" s="181"/>
      <c r="M85" s="29"/>
      <c r="N85" s="29"/>
    </row>
    <row r="86" spans="2:14" ht="14.45" hidden="1" customHeight="1" x14ac:dyDescent="0.25">
      <c r="B86" s="193"/>
      <c r="C86" s="32" t="s">
        <v>124</v>
      </c>
      <c r="D86" s="196" t="s">
        <v>61</v>
      </c>
      <c r="E86" s="197"/>
      <c r="F86" s="90"/>
      <c r="G86" s="191"/>
      <c r="H86" s="192"/>
      <c r="I86" s="180"/>
      <c r="J86" s="181"/>
      <c r="K86" s="181"/>
      <c r="L86" s="181"/>
      <c r="M86" s="29"/>
      <c r="N86" s="29"/>
    </row>
    <row r="87" spans="2:14" ht="14.45" hidden="1" customHeight="1" x14ac:dyDescent="0.25">
      <c r="B87" s="193"/>
      <c r="C87" s="31" t="s">
        <v>125</v>
      </c>
      <c r="D87" s="194"/>
      <c r="E87" s="195"/>
      <c r="F87" s="90"/>
      <c r="G87" s="191"/>
      <c r="H87" s="192"/>
      <c r="I87" s="180"/>
      <c r="J87" s="181"/>
      <c r="K87" s="181"/>
      <c r="L87" s="181"/>
      <c r="M87" s="29"/>
      <c r="N87" s="29"/>
    </row>
    <row r="88" spans="2:14" ht="14.45" hidden="1" customHeight="1" x14ac:dyDescent="0.25">
      <c r="B88" s="193"/>
      <c r="C88" s="31" t="s">
        <v>126</v>
      </c>
      <c r="D88" s="194"/>
      <c r="E88" s="195"/>
      <c r="F88" s="90"/>
      <c r="G88" s="191"/>
      <c r="H88" s="192"/>
      <c r="I88" s="180"/>
      <c r="J88" s="181"/>
      <c r="K88" s="181"/>
      <c r="L88" s="181"/>
      <c r="M88" s="29"/>
      <c r="N88" s="29"/>
    </row>
    <row r="89" spans="2:14" ht="14.45" hidden="1" customHeight="1" x14ac:dyDescent="0.25">
      <c r="B89" s="193"/>
      <c r="C89" s="31" t="s">
        <v>127</v>
      </c>
      <c r="D89" s="194"/>
      <c r="E89" s="195"/>
      <c r="F89" s="90"/>
      <c r="G89" s="191"/>
      <c r="H89" s="192"/>
      <c r="I89" s="180"/>
      <c r="J89" s="181"/>
      <c r="K89" s="181"/>
      <c r="L89" s="181"/>
      <c r="M89" s="29"/>
      <c r="N89" s="29"/>
    </row>
    <row r="90" spans="2:14" ht="14.45" hidden="1" customHeight="1" x14ac:dyDescent="0.25">
      <c r="B90" s="193"/>
      <c r="C90" s="31" t="s">
        <v>128</v>
      </c>
      <c r="D90" s="194"/>
      <c r="E90" s="195"/>
      <c r="F90" s="90"/>
      <c r="G90" s="191"/>
      <c r="H90" s="192"/>
      <c r="I90" s="180"/>
      <c r="J90" s="181"/>
      <c r="K90" s="181"/>
      <c r="L90" s="181"/>
      <c r="M90" s="29"/>
      <c r="N90" s="29"/>
    </row>
    <row r="91" spans="2:14" ht="14.45" hidden="1" customHeight="1" x14ac:dyDescent="0.25">
      <c r="B91" s="193"/>
      <c r="C91" s="31" t="s">
        <v>129</v>
      </c>
      <c r="D91" s="194"/>
      <c r="E91" s="195"/>
      <c r="F91" s="90"/>
      <c r="G91" s="191"/>
      <c r="H91" s="192"/>
      <c r="I91" s="180"/>
      <c r="J91" s="181"/>
      <c r="K91" s="181"/>
      <c r="L91" s="181"/>
      <c r="M91" s="29"/>
      <c r="N91" s="29"/>
    </row>
    <row r="92" spans="2:14" ht="14.45" hidden="1" customHeight="1" x14ac:dyDescent="0.25">
      <c r="B92" s="193"/>
      <c r="C92" s="31" t="s">
        <v>130</v>
      </c>
      <c r="D92" s="194"/>
      <c r="E92" s="195"/>
      <c r="F92" s="90"/>
      <c r="G92" s="191"/>
      <c r="H92" s="192"/>
      <c r="I92" s="180"/>
      <c r="J92" s="181"/>
      <c r="K92" s="181"/>
      <c r="L92" s="181"/>
      <c r="M92" s="29"/>
      <c r="N92" s="29"/>
    </row>
    <row r="93" spans="2:14" ht="14.45" hidden="1" customHeight="1" x14ac:dyDescent="0.25">
      <c r="B93" s="193"/>
      <c r="C93" s="31" t="s">
        <v>131</v>
      </c>
      <c r="D93" s="194"/>
      <c r="E93" s="195"/>
      <c r="F93" s="90"/>
      <c r="G93" s="191"/>
      <c r="H93" s="192"/>
      <c r="I93" s="180"/>
      <c r="J93" s="181"/>
      <c r="K93" s="181"/>
      <c r="L93" s="181"/>
      <c r="M93" s="29"/>
      <c r="N93" s="29"/>
    </row>
    <row r="94" spans="2:14" x14ac:dyDescent="0.25">
      <c r="B94" s="31"/>
      <c r="C94" s="196"/>
      <c r="D94" s="197"/>
      <c r="E94" s="197"/>
      <c r="F94" s="90"/>
      <c r="G94" s="190"/>
      <c r="H94" s="190"/>
      <c r="I94" s="180"/>
      <c r="J94" s="181"/>
      <c r="K94" s="181"/>
      <c r="L94" s="181"/>
      <c r="M94" s="29"/>
      <c r="N94" s="29"/>
    </row>
    <row r="95" spans="2:14" ht="14.45" hidden="1" customHeight="1" x14ac:dyDescent="0.25">
      <c r="B95" s="193"/>
      <c r="C95" s="32" t="s">
        <v>133</v>
      </c>
      <c r="D95" s="196" t="s">
        <v>61</v>
      </c>
      <c r="E95" s="197"/>
      <c r="F95" s="90"/>
      <c r="G95" s="191"/>
      <c r="H95" s="192"/>
      <c r="I95" s="180"/>
      <c r="J95" s="181"/>
      <c r="K95" s="181"/>
      <c r="L95" s="181"/>
      <c r="M95" s="29"/>
      <c r="N95" s="29"/>
    </row>
    <row r="96" spans="2:14" ht="14.45" hidden="1" customHeight="1" x14ac:dyDescent="0.25">
      <c r="B96" s="193"/>
      <c r="C96" s="31" t="s">
        <v>134</v>
      </c>
      <c r="D96" s="194"/>
      <c r="E96" s="195"/>
      <c r="F96" s="90"/>
      <c r="G96" s="191"/>
      <c r="H96" s="192"/>
      <c r="I96" s="180"/>
      <c r="J96" s="181"/>
      <c r="K96" s="181"/>
      <c r="L96" s="181"/>
      <c r="M96" s="29"/>
      <c r="N96" s="29"/>
    </row>
    <row r="97" spans="2:14" ht="14.45" hidden="1" customHeight="1" x14ac:dyDescent="0.25">
      <c r="B97" s="193"/>
      <c r="C97" s="31" t="s">
        <v>135</v>
      </c>
      <c r="D97" s="194"/>
      <c r="E97" s="195"/>
      <c r="F97" s="90"/>
      <c r="G97" s="191"/>
      <c r="H97" s="192"/>
      <c r="I97" s="180"/>
      <c r="J97" s="181"/>
      <c r="K97" s="181"/>
      <c r="L97" s="181"/>
      <c r="M97" s="29"/>
      <c r="N97" s="29"/>
    </row>
    <row r="98" spans="2:14" ht="14.45" hidden="1" customHeight="1" x14ac:dyDescent="0.25">
      <c r="B98" s="193"/>
      <c r="C98" s="31" t="s">
        <v>136</v>
      </c>
      <c r="D98" s="194"/>
      <c r="E98" s="195"/>
      <c r="F98" s="90"/>
      <c r="G98" s="191"/>
      <c r="H98" s="192"/>
      <c r="I98" s="180"/>
      <c r="J98" s="181"/>
      <c r="K98" s="181"/>
      <c r="L98" s="181"/>
      <c r="M98" s="29"/>
      <c r="N98" s="29"/>
    </row>
    <row r="99" spans="2:14" ht="14.45" hidden="1" customHeight="1" x14ac:dyDescent="0.25">
      <c r="B99" s="193"/>
      <c r="C99" s="31" t="s">
        <v>137</v>
      </c>
      <c r="D99" s="194"/>
      <c r="E99" s="195"/>
      <c r="F99" s="90"/>
      <c r="G99" s="191"/>
      <c r="H99" s="192"/>
      <c r="I99" s="180"/>
      <c r="J99" s="181"/>
      <c r="K99" s="181"/>
      <c r="L99" s="181"/>
      <c r="M99" s="29"/>
      <c r="N99" s="29"/>
    </row>
    <row r="100" spans="2:14" ht="14.45" hidden="1" customHeight="1" x14ac:dyDescent="0.25">
      <c r="B100" s="193"/>
      <c r="C100" s="31" t="s">
        <v>138</v>
      </c>
      <c r="D100" s="194"/>
      <c r="E100" s="195"/>
      <c r="F100" s="90"/>
      <c r="G100" s="191"/>
      <c r="H100" s="192"/>
      <c r="I100" s="180"/>
      <c r="J100" s="181"/>
      <c r="K100" s="181"/>
      <c r="L100" s="181"/>
      <c r="M100" s="29"/>
      <c r="N100" s="29"/>
    </row>
    <row r="101" spans="2:14" ht="14.45" hidden="1" customHeight="1" x14ac:dyDescent="0.25">
      <c r="B101" s="193"/>
      <c r="C101" s="31" t="s">
        <v>139</v>
      </c>
      <c r="D101" s="194"/>
      <c r="E101" s="195"/>
      <c r="F101" s="90"/>
      <c r="G101" s="191"/>
      <c r="H101" s="192"/>
      <c r="I101" s="180"/>
      <c r="J101" s="181"/>
      <c r="K101" s="181"/>
      <c r="L101" s="181"/>
      <c r="M101" s="29"/>
      <c r="N101" s="29"/>
    </row>
    <row r="102" spans="2:14" ht="14.45" hidden="1" customHeight="1" x14ac:dyDescent="0.25">
      <c r="B102" s="193"/>
      <c r="C102" s="31" t="s">
        <v>140</v>
      </c>
      <c r="D102" s="194"/>
      <c r="E102" s="195"/>
      <c r="F102" s="90"/>
      <c r="G102" s="191"/>
      <c r="H102" s="192"/>
      <c r="I102" s="180"/>
      <c r="J102" s="181"/>
      <c r="K102" s="181"/>
      <c r="L102" s="181"/>
      <c r="M102" s="29"/>
      <c r="N102" s="29"/>
    </row>
    <row r="103" spans="2:14" x14ac:dyDescent="0.25">
      <c r="B103" s="31"/>
      <c r="C103" s="196"/>
      <c r="D103" s="197"/>
      <c r="E103" s="197"/>
      <c r="F103" s="90"/>
      <c r="G103" s="190"/>
      <c r="H103" s="190"/>
      <c r="I103" s="180"/>
      <c r="J103" s="181"/>
      <c r="K103" s="181"/>
      <c r="L103" s="181"/>
      <c r="M103" s="29"/>
      <c r="N103" s="29"/>
    </row>
    <row r="104" spans="2:14" ht="14.45" hidden="1" customHeight="1" x14ac:dyDescent="0.25">
      <c r="B104" s="193"/>
      <c r="C104" s="32" t="s">
        <v>142</v>
      </c>
      <c r="D104" s="196" t="s">
        <v>61</v>
      </c>
      <c r="E104" s="197"/>
      <c r="F104" s="90"/>
      <c r="G104" s="191"/>
      <c r="H104" s="192"/>
      <c r="I104" s="180"/>
      <c r="J104" s="181"/>
      <c r="K104" s="181"/>
      <c r="L104" s="181"/>
      <c r="M104" s="29"/>
      <c r="N104" s="29"/>
    </row>
    <row r="105" spans="2:14" ht="14.45" hidden="1" customHeight="1" x14ac:dyDescent="0.25">
      <c r="B105" s="193"/>
      <c r="C105" s="31" t="s">
        <v>143</v>
      </c>
      <c r="D105" s="194"/>
      <c r="E105" s="195"/>
      <c r="F105" s="90"/>
      <c r="G105" s="191"/>
      <c r="H105" s="192"/>
      <c r="I105" s="180"/>
      <c r="J105" s="181"/>
      <c r="K105" s="181"/>
      <c r="L105" s="181"/>
      <c r="M105" s="29"/>
      <c r="N105" s="29"/>
    </row>
    <row r="106" spans="2:14" ht="14.45" hidden="1" customHeight="1" x14ac:dyDescent="0.25">
      <c r="B106" s="193"/>
      <c r="C106" s="31" t="s">
        <v>144</v>
      </c>
      <c r="D106" s="194"/>
      <c r="E106" s="195"/>
      <c r="F106" s="90"/>
      <c r="G106" s="191"/>
      <c r="H106" s="192"/>
      <c r="I106" s="180"/>
      <c r="J106" s="181"/>
      <c r="K106" s="181"/>
      <c r="L106" s="181"/>
      <c r="M106" s="29"/>
      <c r="N106" s="29"/>
    </row>
    <row r="107" spans="2:14" ht="14.45" hidden="1" customHeight="1" x14ac:dyDescent="0.25">
      <c r="B107" s="193"/>
      <c r="C107" s="31" t="s">
        <v>145</v>
      </c>
      <c r="D107" s="194"/>
      <c r="E107" s="195"/>
      <c r="F107" s="90"/>
      <c r="G107" s="191"/>
      <c r="H107" s="192"/>
      <c r="I107" s="180"/>
      <c r="J107" s="181"/>
      <c r="K107" s="181"/>
      <c r="L107" s="181"/>
      <c r="M107" s="29"/>
      <c r="N107" s="29"/>
    </row>
    <row r="108" spans="2:14" ht="14.45" hidden="1" customHeight="1" x14ac:dyDescent="0.25">
      <c r="B108" s="193"/>
      <c r="C108" s="31" t="s">
        <v>146</v>
      </c>
      <c r="D108" s="194"/>
      <c r="E108" s="195"/>
      <c r="F108" s="90"/>
      <c r="G108" s="191"/>
      <c r="H108" s="192"/>
      <c r="I108" s="180"/>
      <c r="J108" s="181"/>
      <c r="K108" s="181"/>
      <c r="L108" s="181"/>
      <c r="M108" s="29"/>
      <c r="N108" s="29"/>
    </row>
    <row r="109" spans="2:14" ht="14.45" hidden="1" customHeight="1" x14ac:dyDescent="0.25">
      <c r="B109" s="193"/>
      <c r="C109" s="31" t="s">
        <v>147</v>
      </c>
      <c r="D109" s="194"/>
      <c r="E109" s="195"/>
      <c r="F109" s="90"/>
      <c r="G109" s="191"/>
      <c r="H109" s="192"/>
      <c r="I109" s="180"/>
      <c r="J109" s="181"/>
      <c r="K109" s="181"/>
      <c r="L109" s="181"/>
      <c r="M109" s="29"/>
      <c r="N109" s="29"/>
    </row>
    <row r="110" spans="2:14" ht="14.45" hidden="1" customHeight="1" x14ac:dyDescent="0.25">
      <c r="B110" s="193"/>
      <c r="C110" s="31" t="s">
        <v>148</v>
      </c>
      <c r="D110" s="194"/>
      <c r="E110" s="195"/>
      <c r="F110" s="90"/>
      <c r="G110" s="191"/>
      <c r="H110" s="192"/>
      <c r="I110" s="180"/>
      <c r="J110" s="181"/>
      <c r="K110" s="181"/>
      <c r="L110" s="181"/>
      <c r="M110" s="29"/>
      <c r="N110" s="29"/>
    </row>
    <row r="111" spans="2:14" ht="14.45" hidden="1" customHeight="1" x14ac:dyDescent="0.25">
      <c r="B111" s="193"/>
      <c r="C111" s="31" t="s">
        <v>149</v>
      </c>
      <c r="D111" s="194"/>
      <c r="E111" s="195"/>
      <c r="F111" s="90"/>
      <c r="G111" s="191"/>
      <c r="H111" s="192"/>
      <c r="I111" s="180"/>
      <c r="J111" s="181"/>
      <c r="K111" s="181"/>
      <c r="L111" s="181"/>
      <c r="M111" s="29"/>
      <c r="N111" s="29"/>
    </row>
    <row r="112" spans="2:14" hidden="1" x14ac:dyDescent="0.25">
      <c r="B112" s="31" t="s">
        <v>150</v>
      </c>
      <c r="C112" s="196" t="s">
        <v>59</v>
      </c>
      <c r="D112" s="197"/>
      <c r="E112" s="197"/>
      <c r="F112" s="90"/>
      <c r="G112" s="190"/>
      <c r="H112" s="190"/>
      <c r="I112" s="180"/>
      <c r="J112" s="181"/>
      <c r="K112" s="181"/>
      <c r="L112" s="181"/>
      <c r="M112" s="29"/>
      <c r="N112" s="29"/>
    </row>
    <row r="113" spans="2:14" ht="14.45" hidden="1" customHeight="1" x14ac:dyDescent="0.25">
      <c r="B113" s="193"/>
      <c r="C113" s="32" t="s">
        <v>151</v>
      </c>
      <c r="D113" s="196" t="s">
        <v>61</v>
      </c>
      <c r="E113" s="197"/>
      <c r="F113" s="90"/>
      <c r="G113" s="191"/>
      <c r="H113" s="192"/>
      <c r="I113" s="180"/>
      <c r="J113" s="181"/>
      <c r="K113" s="181"/>
      <c r="L113" s="181"/>
      <c r="M113" s="29"/>
      <c r="N113" s="29"/>
    </row>
    <row r="114" spans="2:14" ht="14.45" hidden="1" customHeight="1" x14ac:dyDescent="0.25">
      <c r="B114" s="193"/>
      <c r="C114" s="31" t="s">
        <v>152</v>
      </c>
      <c r="D114" s="194"/>
      <c r="E114" s="195"/>
      <c r="F114" s="90"/>
      <c r="G114" s="191"/>
      <c r="H114" s="192"/>
      <c r="I114" s="180"/>
      <c r="J114" s="181"/>
      <c r="K114" s="181"/>
      <c r="L114" s="181"/>
      <c r="M114" s="29"/>
      <c r="N114" s="29"/>
    </row>
    <row r="115" spans="2:14" ht="14.45" hidden="1" customHeight="1" x14ac:dyDescent="0.25">
      <c r="B115" s="193"/>
      <c r="C115" s="31" t="s">
        <v>153</v>
      </c>
      <c r="D115" s="194"/>
      <c r="E115" s="195"/>
      <c r="F115" s="90"/>
      <c r="G115" s="191"/>
      <c r="H115" s="192"/>
      <c r="I115" s="180"/>
      <c r="J115" s="181"/>
      <c r="K115" s="181"/>
      <c r="L115" s="181"/>
      <c r="M115" s="29"/>
      <c r="N115" s="29"/>
    </row>
    <row r="116" spans="2:14" ht="14.45" hidden="1" customHeight="1" x14ac:dyDescent="0.25">
      <c r="B116" s="193"/>
      <c r="C116" s="31" t="s">
        <v>154</v>
      </c>
      <c r="D116" s="194"/>
      <c r="E116" s="195"/>
      <c r="F116" s="90"/>
      <c r="G116" s="191"/>
      <c r="H116" s="192"/>
      <c r="I116" s="180"/>
      <c r="J116" s="181"/>
      <c r="K116" s="181"/>
      <c r="L116" s="181"/>
      <c r="M116" s="29"/>
      <c r="N116" s="29"/>
    </row>
    <row r="117" spans="2:14" ht="14.45" hidden="1" customHeight="1" x14ac:dyDescent="0.25">
      <c r="B117" s="193"/>
      <c r="C117" s="31" t="s">
        <v>155</v>
      </c>
      <c r="D117" s="194"/>
      <c r="E117" s="195"/>
      <c r="F117" s="90"/>
      <c r="G117" s="191"/>
      <c r="H117" s="192"/>
      <c r="I117" s="180"/>
      <c r="J117" s="181"/>
      <c r="K117" s="181"/>
      <c r="L117" s="181"/>
      <c r="M117" s="29"/>
      <c r="N117" s="29"/>
    </row>
    <row r="118" spans="2:14" ht="14.45" hidden="1" customHeight="1" x14ac:dyDescent="0.25">
      <c r="B118" s="193"/>
      <c r="C118" s="31" t="s">
        <v>156</v>
      </c>
      <c r="D118" s="194"/>
      <c r="E118" s="195"/>
      <c r="F118" s="90"/>
      <c r="G118" s="191"/>
      <c r="H118" s="192"/>
      <c r="I118" s="180"/>
      <c r="J118" s="181"/>
      <c r="K118" s="181"/>
      <c r="L118" s="181"/>
      <c r="M118" s="29"/>
      <c r="N118" s="29"/>
    </row>
    <row r="119" spans="2:14" ht="14.45" hidden="1" customHeight="1" x14ac:dyDescent="0.25">
      <c r="B119" s="193"/>
      <c r="C119" s="31" t="s">
        <v>157</v>
      </c>
      <c r="D119" s="194"/>
      <c r="E119" s="195"/>
      <c r="F119" s="90"/>
      <c r="G119" s="191"/>
      <c r="H119" s="192"/>
      <c r="I119" s="180"/>
      <c r="J119" s="181"/>
      <c r="K119" s="181"/>
      <c r="L119" s="181"/>
      <c r="M119" s="29"/>
      <c r="N119" s="29"/>
    </row>
    <row r="120" spans="2:14" ht="14.45" hidden="1" customHeight="1" x14ac:dyDescent="0.25">
      <c r="B120" s="193"/>
      <c r="C120" s="31" t="s">
        <v>158</v>
      </c>
      <c r="D120" s="194"/>
      <c r="E120" s="195"/>
      <c r="F120" s="90"/>
      <c r="G120" s="191"/>
      <c r="H120" s="192"/>
      <c r="I120" s="180"/>
      <c r="J120" s="181"/>
      <c r="K120" s="181"/>
      <c r="L120" s="181"/>
      <c r="M120" s="29"/>
      <c r="N120" s="29"/>
    </row>
    <row r="121" spans="2:14" hidden="1" x14ac:dyDescent="0.25">
      <c r="B121" s="31" t="s">
        <v>159</v>
      </c>
      <c r="C121" s="196" t="s">
        <v>59</v>
      </c>
      <c r="D121" s="197"/>
      <c r="E121" s="197"/>
      <c r="F121" s="90"/>
      <c r="G121" s="190"/>
      <c r="H121" s="190"/>
      <c r="I121" s="180"/>
      <c r="J121" s="181"/>
      <c r="K121" s="181"/>
      <c r="L121" s="181"/>
      <c r="M121" s="29"/>
      <c r="N121" s="29"/>
    </row>
    <row r="122" spans="2:14" hidden="1" x14ac:dyDescent="0.25">
      <c r="B122" s="193"/>
      <c r="C122" s="32" t="s">
        <v>160</v>
      </c>
      <c r="D122" s="196" t="s">
        <v>61</v>
      </c>
      <c r="E122" s="197"/>
      <c r="F122" s="90"/>
      <c r="G122" s="191"/>
      <c r="H122" s="192"/>
      <c r="I122" s="178"/>
      <c r="J122" s="179"/>
      <c r="K122" s="179"/>
      <c r="L122" s="179"/>
    </row>
    <row r="123" spans="2:14" hidden="1" x14ac:dyDescent="0.25">
      <c r="B123" s="193"/>
      <c r="C123" s="31" t="s">
        <v>161</v>
      </c>
      <c r="D123" s="194"/>
      <c r="E123" s="195"/>
      <c r="F123" s="90"/>
      <c r="G123" s="191"/>
      <c r="H123" s="192"/>
      <c r="I123" s="178"/>
      <c r="J123" s="179"/>
      <c r="K123" s="179"/>
      <c r="L123" s="179"/>
    </row>
    <row r="124" spans="2:14" hidden="1" x14ac:dyDescent="0.25">
      <c r="B124" s="193"/>
      <c r="C124" s="31" t="s">
        <v>162</v>
      </c>
      <c r="D124" s="194"/>
      <c r="E124" s="195"/>
      <c r="F124" s="90"/>
      <c r="G124" s="191"/>
      <c r="H124" s="192"/>
      <c r="I124" s="178"/>
      <c r="J124" s="179"/>
      <c r="K124" s="179"/>
      <c r="L124" s="179"/>
    </row>
    <row r="125" spans="2:14" hidden="1" x14ac:dyDescent="0.25">
      <c r="B125" s="193"/>
      <c r="C125" s="31" t="s">
        <v>163</v>
      </c>
      <c r="D125" s="194"/>
      <c r="E125" s="195"/>
      <c r="F125" s="90"/>
      <c r="G125" s="191"/>
      <c r="H125" s="192"/>
      <c r="I125" s="178"/>
      <c r="J125" s="179"/>
      <c r="K125" s="179"/>
      <c r="L125" s="179"/>
    </row>
    <row r="126" spans="2:14" hidden="1" x14ac:dyDescent="0.25">
      <c r="B126" s="193"/>
      <c r="C126" s="31" t="s">
        <v>164</v>
      </c>
      <c r="D126" s="194"/>
      <c r="E126" s="195"/>
      <c r="F126" s="90"/>
      <c r="G126" s="191"/>
      <c r="H126" s="192"/>
      <c r="I126" s="178"/>
      <c r="J126" s="179"/>
      <c r="K126" s="179"/>
      <c r="L126" s="179"/>
    </row>
    <row r="127" spans="2:14" hidden="1" x14ac:dyDescent="0.25">
      <c r="B127" s="193"/>
      <c r="C127" s="31" t="s">
        <v>165</v>
      </c>
      <c r="D127" s="194"/>
      <c r="E127" s="195"/>
      <c r="F127" s="90"/>
      <c r="G127" s="191"/>
      <c r="H127" s="192"/>
      <c r="I127" s="178"/>
      <c r="J127" s="179"/>
      <c r="K127" s="179"/>
      <c r="L127" s="179"/>
    </row>
    <row r="128" spans="2:14" hidden="1" x14ac:dyDescent="0.25">
      <c r="B128" s="193"/>
      <c r="C128" s="31" t="s">
        <v>166</v>
      </c>
      <c r="D128" s="194"/>
      <c r="E128" s="195"/>
      <c r="F128" s="90"/>
      <c r="G128" s="191"/>
      <c r="H128" s="192"/>
      <c r="I128" s="178"/>
      <c r="J128" s="179"/>
      <c r="K128" s="179"/>
      <c r="L128" s="179"/>
    </row>
    <row r="129" spans="2:17" hidden="1" x14ac:dyDescent="0.25">
      <c r="B129" s="193"/>
      <c r="C129" s="31" t="s">
        <v>167</v>
      </c>
      <c r="D129" s="194"/>
      <c r="E129" s="195"/>
      <c r="F129" s="90"/>
      <c r="G129" s="191"/>
      <c r="H129" s="192"/>
      <c r="I129" s="178"/>
      <c r="J129" s="179"/>
      <c r="K129" s="179"/>
      <c r="L129" s="179"/>
    </row>
    <row r="131" spans="2:17" ht="13.7" customHeight="1" x14ac:dyDescent="0.25">
      <c r="B131" s="28" t="s">
        <v>168</v>
      </c>
      <c r="C131" s="28"/>
    </row>
    <row r="132" spans="2:17" s="157" customFormat="1" ht="13.7" customHeight="1" x14ac:dyDescent="0.25">
      <c r="B132" s="162" t="s">
        <v>169</v>
      </c>
      <c r="C132" s="15"/>
    </row>
    <row r="133" spans="2:17" ht="13.7" customHeight="1" x14ac:dyDescent="0.25">
      <c r="B133" s="33" t="s">
        <v>170</v>
      </c>
      <c r="C133" s="24" t="s">
        <v>171</v>
      </c>
      <c r="D133" s="25"/>
      <c r="E133" s="25"/>
      <c r="F133" s="25"/>
      <c r="G133" s="25"/>
      <c r="H133" s="25"/>
      <c r="I133" s="34"/>
      <c r="J133" s="30"/>
      <c r="K133" s="35"/>
      <c r="L133" s="30"/>
      <c r="M133" s="30"/>
    </row>
    <row r="134" spans="2:17" ht="13.7" customHeight="1" x14ac:dyDescent="0.25">
      <c r="B134" s="217"/>
      <c r="C134" s="220"/>
      <c r="D134" s="221"/>
      <c r="E134" s="221"/>
      <c r="F134" s="221"/>
      <c r="G134" s="221"/>
      <c r="H134" s="221"/>
      <c r="I134" s="222"/>
      <c r="J134" s="145" t="str">
        <f>IF(B134=0,"","Detailed")</f>
        <v/>
      </c>
      <c r="K134" s="35"/>
      <c r="L134" s="30"/>
      <c r="M134" s="30"/>
    </row>
    <row r="135" spans="2:17" ht="13.7" customHeight="1" x14ac:dyDescent="0.25">
      <c r="B135" s="218"/>
      <c r="C135" s="223"/>
      <c r="D135" s="224"/>
      <c r="E135" s="224"/>
      <c r="F135" s="224"/>
      <c r="G135" s="224"/>
      <c r="H135" s="224"/>
      <c r="I135" s="225"/>
      <c r="J135" s="145" t="str">
        <f>IF(B134=0,"","justifications")</f>
        <v/>
      </c>
    </row>
    <row r="136" spans="2:17" ht="13.7" customHeight="1" x14ac:dyDescent="0.25">
      <c r="B136" s="218"/>
      <c r="C136" s="223"/>
      <c r="D136" s="224"/>
      <c r="E136" s="224"/>
      <c r="F136" s="224"/>
      <c r="G136" s="224"/>
      <c r="H136" s="224"/>
      <c r="I136" s="225"/>
      <c r="J136" s="145" t="str">
        <f>IF(B134=0,"","needed!")</f>
        <v/>
      </c>
    </row>
    <row r="137" spans="2:17" ht="13.7" customHeight="1" x14ac:dyDescent="0.25">
      <c r="B137" s="219"/>
      <c r="C137" s="226"/>
      <c r="D137" s="227"/>
      <c r="E137" s="227"/>
      <c r="F137" s="227"/>
      <c r="G137" s="227"/>
      <c r="H137" s="227"/>
      <c r="I137" s="228"/>
      <c r="J137" s="29"/>
    </row>
    <row r="138" spans="2:17" ht="13.7" customHeight="1" x14ac:dyDescent="0.25">
      <c r="J138" s="37"/>
    </row>
    <row r="139" spans="2:17" ht="13.7" customHeight="1" x14ac:dyDescent="0.25">
      <c r="B139" s="28" t="s">
        <v>172</v>
      </c>
      <c r="C139" s="28"/>
    </row>
    <row r="140" spans="2:17" ht="13.7" customHeight="1" x14ac:dyDescent="0.25">
      <c r="B140" s="162" t="s">
        <v>173</v>
      </c>
      <c r="C140" s="28"/>
    </row>
    <row r="141" spans="2:17" ht="13.7" customHeight="1" x14ac:dyDescent="0.25">
      <c r="B141" s="275"/>
      <c r="C141" s="275"/>
      <c r="D141" s="26" t="s">
        <v>170</v>
      </c>
      <c r="E141" s="24" t="s">
        <v>171</v>
      </c>
      <c r="F141" s="25"/>
      <c r="G141" s="25"/>
      <c r="H141" s="25"/>
      <c r="I141" s="34"/>
      <c r="J141" s="42"/>
      <c r="K141" s="38"/>
    </row>
    <row r="142" spans="2:17" ht="13.7" customHeight="1" x14ac:dyDescent="0.25">
      <c r="B142" s="276" t="s">
        <v>174</v>
      </c>
      <c r="C142" s="277"/>
      <c r="D142" s="217"/>
      <c r="E142" s="238"/>
      <c r="F142" s="239"/>
      <c r="G142" s="239"/>
      <c r="H142" s="239"/>
      <c r="I142" s="240"/>
      <c r="J142" s="145" t="str">
        <f>IF(D142=0,"","Detailed")</f>
        <v/>
      </c>
      <c r="K142" s="35"/>
      <c r="Q142" s="40"/>
    </row>
    <row r="143" spans="2:17" ht="13.7" customHeight="1" x14ac:dyDescent="0.25">
      <c r="B143" s="278"/>
      <c r="C143" s="279"/>
      <c r="D143" s="218"/>
      <c r="E143" s="241"/>
      <c r="F143" s="242"/>
      <c r="G143" s="242"/>
      <c r="H143" s="242"/>
      <c r="I143" s="243"/>
      <c r="J143" s="145" t="str">
        <f>IF(D142=0,"","justifiactions")</f>
        <v/>
      </c>
      <c r="K143" s="39"/>
    </row>
    <row r="144" spans="2:17" ht="13.7" customHeight="1" x14ac:dyDescent="0.25">
      <c r="B144" s="278"/>
      <c r="C144" s="279"/>
      <c r="D144" s="218"/>
      <c r="E144" s="241"/>
      <c r="F144" s="242"/>
      <c r="G144" s="242"/>
      <c r="H144" s="242"/>
      <c r="I144" s="243"/>
      <c r="J144" s="145" t="str">
        <f>IF(D142=0,"","needed!")</f>
        <v/>
      </c>
      <c r="K144" s="35"/>
      <c r="Q144" s="41"/>
    </row>
    <row r="145" spans="2:16" ht="13.7" customHeight="1" x14ac:dyDescent="0.25">
      <c r="B145" s="280"/>
      <c r="C145" s="281"/>
      <c r="D145" s="219"/>
      <c r="E145" s="244"/>
      <c r="F145" s="245"/>
      <c r="G145" s="245"/>
      <c r="H145" s="245"/>
      <c r="I145" s="246"/>
      <c r="J145" s="145"/>
      <c r="K145" s="35"/>
      <c r="L145" s="21"/>
      <c r="M145" s="21"/>
    </row>
    <row r="146" spans="2:16" ht="13.7" customHeight="1" x14ac:dyDescent="0.25">
      <c r="B146" s="276" t="s">
        <v>175</v>
      </c>
      <c r="C146" s="277"/>
      <c r="D146" s="217"/>
      <c r="E146" s="220"/>
      <c r="F146" s="221"/>
      <c r="G146" s="221"/>
      <c r="H146" s="221"/>
      <c r="I146" s="222"/>
      <c r="J146" s="145" t="str">
        <f>IF(D146=0,"","Detailed")</f>
        <v/>
      </c>
      <c r="K146" s="35"/>
      <c r="L146" s="21"/>
      <c r="M146" s="21"/>
    </row>
    <row r="147" spans="2:16" ht="13.7" customHeight="1" x14ac:dyDescent="0.25">
      <c r="B147" s="278"/>
      <c r="C147" s="279"/>
      <c r="D147" s="218"/>
      <c r="E147" s="223"/>
      <c r="F147" s="224"/>
      <c r="G147" s="224"/>
      <c r="H147" s="224"/>
      <c r="I147" s="225"/>
      <c r="J147" s="145" t="str">
        <f>IF(D146=0,"","justifications")</f>
        <v/>
      </c>
      <c r="K147" s="21"/>
      <c r="L147" s="21"/>
      <c r="M147" s="21"/>
    </row>
    <row r="148" spans="2:16" ht="13.7" customHeight="1" x14ac:dyDescent="0.25">
      <c r="B148" s="278"/>
      <c r="C148" s="279"/>
      <c r="D148" s="218"/>
      <c r="E148" s="223"/>
      <c r="F148" s="224"/>
      <c r="G148" s="224"/>
      <c r="H148" s="224"/>
      <c r="I148" s="225"/>
      <c r="J148" s="145" t="str">
        <f>IF(D146=0,"","needed!")</f>
        <v/>
      </c>
      <c r="K148" s="73"/>
      <c r="L148" s="73"/>
      <c r="M148" s="74"/>
      <c r="N148" s="73"/>
      <c r="O148" s="75"/>
      <c r="P148" s="75"/>
    </row>
    <row r="149" spans="2:16" ht="13.7" customHeight="1" x14ac:dyDescent="0.25">
      <c r="B149" s="280"/>
      <c r="C149" s="281"/>
      <c r="D149" s="219"/>
      <c r="E149" s="226"/>
      <c r="F149" s="227"/>
      <c r="G149" s="227"/>
      <c r="H149" s="227"/>
      <c r="I149" s="228"/>
      <c r="J149" s="146"/>
      <c r="K149" s="76"/>
      <c r="L149" s="73"/>
      <c r="M149" s="77"/>
      <c r="N149" s="75"/>
      <c r="O149" s="75"/>
      <c r="P149" s="75"/>
    </row>
    <row r="150" spans="2:16" ht="13.7" customHeight="1" x14ac:dyDescent="0.25">
      <c r="B150" s="207" t="s">
        <v>176</v>
      </c>
      <c r="C150" s="208"/>
      <c r="D150" s="217" t="s">
        <v>355</v>
      </c>
      <c r="E150" s="238"/>
      <c r="F150" s="239"/>
      <c r="G150" s="239"/>
      <c r="H150" s="239"/>
      <c r="I150" s="240"/>
      <c r="J150" s="145" t="str">
        <f>IF(D150=0,"","Detailed")</f>
        <v>Detailed</v>
      </c>
      <c r="L150" s="73"/>
      <c r="M150" s="77"/>
      <c r="N150" s="75"/>
      <c r="O150" s="75"/>
      <c r="P150" s="75"/>
    </row>
    <row r="151" spans="2:16" ht="13.7" customHeight="1" x14ac:dyDescent="0.25">
      <c r="B151" s="209"/>
      <c r="C151" s="210"/>
      <c r="D151" s="218"/>
      <c r="E151" s="241"/>
      <c r="F151" s="242"/>
      <c r="G151" s="242"/>
      <c r="H151" s="242"/>
      <c r="I151" s="243"/>
      <c r="J151" s="145" t="str">
        <f>IF(D150=0,"","justifications")</f>
        <v>justifications</v>
      </c>
      <c r="K151" s="78" t="e">
        <f>IF(Q205&gt;429999,"Remember to budget audit cost (Certificate on the financial statements, CFS)!","")</f>
        <v>#VALUE!</v>
      </c>
      <c r="L151" s="73"/>
      <c r="M151" s="77"/>
      <c r="N151" s="75"/>
      <c r="O151" s="75"/>
      <c r="P151" s="75"/>
    </row>
    <row r="152" spans="2:16" ht="13.7" customHeight="1" x14ac:dyDescent="0.25">
      <c r="B152" s="209"/>
      <c r="C152" s="210"/>
      <c r="D152" s="218"/>
      <c r="E152" s="241"/>
      <c r="F152" s="242"/>
      <c r="G152" s="242"/>
      <c r="H152" s="242"/>
      <c r="I152" s="243"/>
      <c r="J152" s="145" t="str">
        <f>IF(D150=0,"","needed!")</f>
        <v>needed!</v>
      </c>
      <c r="K152" s="79"/>
      <c r="L152" s="77"/>
      <c r="M152" s="75"/>
      <c r="N152" s="75"/>
      <c r="O152" s="75"/>
      <c r="P152" s="75"/>
    </row>
    <row r="153" spans="2:16" ht="13.7" customHeight="1" x14ac:dyDescent="0.25">
      <c r="B153" s="211"/>
      <c r="C153" s="212"/>
      <c r="D153" s="219"/>
      <c r="E153" s="244"/>
      <c r="F153" s="245"/>
      <c r="G153" s="245"/>
      <c r="H153" s="245"/>
      <c r="I153" s="246"/>
      <c r="J153" s="146"/>
      <c r="K153" s="29"/>
      <c r="L153" s="29"/>
      <c r="M153" s="29"/>
      <c r="N153" s="29"/>
      <c r="O153" s="29"/>
      <c r="P153" s="29"/>
    </row>
    <row r="154" spans="2:16" ht="15.6" customHeight="1" x14ac:dyDescent="0.25">
      <c r="B154" s="215" t="s">
        <v>177</v>
      </c>
      <c r="C154" s="216"/>
      <c r="D154" s="36">
        <f>SUM(D142:D153)</f>
        <v>0</v>
      </c>
      <c r="E154" s="42"/>
      <c r="F154" s="1"/>
      <c r="G154" s="1"/>
      <c r="H154" s="1"/>
      <c r="I154" s="1"/>
      <c r="J154" s="1"/>
      <c r="K154" s="1"/>
      <c r="L154" s="1"/>
      <c r="M154" s="1"/>
    </row>
    <row r="155" spans="2:16" ht="13.7" customHeight="1" x14ac:dyDescent="0.25"/>
    <row r="156" spans="2:16" ht="13.7" customHeight="1" x14ac:dyDescent="0.25">
      <c r="B156" s="28" t="s">
        <v>178</v>
      </c>
      <c r="C156" s="43"/>
      <c r="K156" s="35"/>
    </row>
    <row r="157" spans="2:16" s="157" customFormat="1" ht="13.7" customHeight="1" x14ac:dyDescent="0.25">
      <c r="B157" s="162" t="s">
        <v>179</v>
      </c>
      <c r="C157" s="158"/>
      <c r="K157" s="35"/>
    </row>
    <row r="158" spans="2:16" ht="13.7" customHeight="1" x14ac:dyDescent="0.25">
      <c r="B158" s="275"/>
      <c r="C158" s="275"/>
      <c r="D158" s="26" t="s">
        <v>170</v>
      </c>
      <c r="E158" s="24" t="s">
        <v>171</v>
      </c>
      <c r="F158" s="25"/>
      <c r="G158" s="25"/>
      <c r="H158" s="25"/>
      <c r="I158" s="34"/>
      <c r="K158" s="35"/>
    </row>
    <row r="159" spans="2:16" ht="13.7" hidden="1" customHeight="1" x14ac:dyDescent="0.25">
      <c r="B159" s="207" t="s">
        <v>180</v>
      </c>
      <c r="C159" s="208"/>
      <c r="D159" s="217"/>
      <c r="E159" s="220"/>
      <c r="F159" s="221"/>
      <c r="G159" s="221"/>
      <c r="H159" s="221"/>
      <c r="I159" s="222"/>
      <c r="J159" s="145" t="str">
        <f>IF(D159=0,"","Detailed")</f>
        <v/>
      </c>
    </row>
    <row r="160" spans="2:16" ht="13.7" hidden="1" customHeight="1" x14ac:dyDescent="0.25">
      <c r="B160" s="209"/>
      <c r="C160" s="210"/>
      <c r="D160" s="218"/>
      <c r="E160" s="223"/>
      <c r="F160" s="224"/>
      <c r="G160" s="224"/>
      <c r="H160" s="224"/>
      <c r="I160" s="225"/>
      <c r="J160" s="145" t="str">
        <f>IF(D159=0,"","justifications")</f>
        <v/>
      </c>
      <c r="K160" s="35"/>
    </row>
    <row r="161" spans="2:16" ht="13.7" hidden="1" customHeight="1" x14ac:dyDescent="0.25">
      <c r="B161" s="209"/>
      <c r="C161" s="210"/>
      <c r="D161" s="218"/>
      <c r="E161" s="223"/>
      <c r="F161" s="224"/>
      <c r="G161" s="224"/>
      <c r="H161" s="224"/>
      <c r="I161" s="225"/>
      <c r="J161" s="145" t="str">
        <f>IF(D159=0,"","needed!")</f>
        <v/>
      </c>
      <c r="K161" s="44"/>
    </row>
    <row r="162" spans="2:16" ht="13.7" hidden="1" customHeight="1" x14ac:dyDescent="0.25">
      <c r="B162" s="211"/>
      <c r="C162" s="212"/>
      <c r="D162" s="219"/>
      <c r="E162" s="226"/>
      <c r="F162" s="227"/>
      <c r="G162" s="227"/>
      <c r="H162" s="227"/>
      <c r="I162" s="228"/>
      <c r="J162" s="29"/>
      <c r="K162" s="44"/>
    </row>
    <row r="163" spans="2:16" ht="13.7" customHeight="1" x14ac:dyDescent="0.25">
      <c r="B163" s="207" t="s">
        <v>181</v>
      </c>
      <c r="C163" s="208"/>
      <c r="D163" s="217"/>
      <c r="E163" s="238"/>
      <c r="F163" s="239"/>
      <c r="G163" s="239"/>
      <c r="H163" s="239"/>
      <c r="I163" s="240"/>
      <c r="J163" s="145" t="str">
        <f>IF(D163=0,"","Detailed")</f>
        <v/>
      </c>
      <c r="K163" s="44"/>
    </row>
    <row r="164" spans="2:16" ht="13.7" customHeight="1" x14ac:dyDescent="0.25">
      <c r="B164" s="209"/>
      <c r="C164" s="210"/>
      <c r="D164" s="218"/>
      <c r="E164" s="241"/>
      <c r="F164" s="242"/>
      <c r="G164" s="242"/>
      <c r="H164" s="242"/>
      <c r="I164" s="243"/>
      <c r="J164" s="145" t="str">
        <f>IF(D163=0,"","justificatios")</f>
        <v/>
      </c>
      <c r="K164" s="1"/>
      <c r="L164" s="1"/>
      <c r="M164" s="1"/>
      <c r="N164" s="1"/>
      <c r="O164" s="1"/>
      <c r="P164" s="1"/>
    </row>
    <row r="165" spans="2:16" ht="13.7" customHeight="1" x14ac:dyDescent="0.25">
      <c r="B165" s="209"/>
      <c r="C165" s="210"/>
      <c r="D165" s="218"/>
      <c r="E165" s="241"/>
      <c r="F165" s="242"/>
      <c r="G165" s="242"/>
      <c r="H165" s="242"/>
      <c r="I165" s="243"/>
      <c r="J165" s="145" t="str">
        <f>IF(D163=0,"","needed!")</f>
        <v/>
      </c>
      <c r="K165" s="1"/>
      <c r="L165" s="1"/>
      <c r="M165" s="1"/>
      <c r="N165" s="1"/>
      <c r="O165" s="1"/>
      <c r="P165" s="1"/>
    </row>
    <row r="166" spans="2:16" ht="13.7" customHeight="1" x14ac:dyDescent="0.25">
      <c r="B166" s="211"/>
      <c r="C166" s="212"/>
      <c r="D166" s="219"/>
      <c r="E166" s="244"/>
      <c r="F166" s="245"/>
      <c r="G166" s="245"/>
      <c r="H166" s="245"/>
      <c r="I166" s="246"/>
      <c r="J166" s="29"/>
    </row>
    <row r="167" spans="2:16" ht="13.7" hidden="1" customHeight="1" x14ac:dyDescent="0.25">
      <c r="B167" s="207" t="s">
        <v>182</v>
      </c>
      <c r="C167" s="208"/>
      <c r="D167" s="217"/>
      <c r="E167" s="238"/>
      <c r="F167" s="239"/>
      <c r="G167" s="239"/>
      <c r="H167" s="239"/>
      <c r="I167" s="240"/>
      <c r="J167" s="145" t="str">
        <f>IF(D167=0,"","Detailed")</f>
        <v/>
      </c>
    </row>
    <row r="168" spans="2:16" ht="13.7" hidden="1" customHeight="1" x14ac:dyDescent="0.25">
      <c r="B168" s="209"/>
      <c r="C168" s="210"/>
      <c r="D168" s="218"/>
      <c r="E168" s="241"/>
      <c r="F168" s="242"/>
      <c r="G168" s="242"/>
      <c r="H168" s="242"/>
      <c r="I168" s="243"/>
      <c r="J168" s="145" t="str">
        <f>IF(D167=0,"","justifications")</f>
        <v/>
      </c>
    </row>
    <row r="169" spans="2:16" ht="13.7" hidden="1" customHeight="1" x14ac:dyDescent="0.25">
      <c r="B169" s="209"/>
      <c r="C169" s="210"/>
      <c r="D169" s="218"/>
      <c r="E169" s="241"/>
      <c r="F169" s="242"/>
      <c r="G169" s="242"/>
      <c r="H169" s="242"/>
      <c r="I169" s="243"/>
      <c r="J169" s="145" t="str">
        <f>IF(D167=0,"","needed!")</f>
        <v/>
      </c>
    </row>
    <row r="170" spans="2:16" ht="13.7" hidden="1" customHeight="1" x14ac:dyDescent="0.25">
      <c r="B170" s="211"/>
      <c r="C170" s="212"/>
      <c r="D170" s="219"/>
      <c r="E170" s="244"/>
      <c r="F170" s="245"/>
      <c r="G170" s="245"/>
      <c r="H170" s="245"/>
      <c r="I170" s="246"/>
      <c r="J170" s="29"/>
    </row>
    <row r="171" spans="2:16" ht="13.7" hidden="1" customHeight="1" x14ac:dyDescent="0.25">
      <c r="B171" s="207" t="s">
        <v>183</v>
      </c>
      <c r="C171" s="208"/>
      <c r="D171" s="217"/>
      <c r="E171" s="238"/>
      <c r="F171" s="239"/>
      <c r="G171" s="239"/>
      <c r="H171" s="239"/>
      <c r="I171" s="240"/>
      <c r="J171" s="145" t="str">
        <f>IF(D171=0,"","Detailed")</f>
        <v/>
      </c>
    </row>
    <row r="172" spans="2:16" ht="13.7" hidden="1" customHeight="1" x14ac:dyDescent="0.25">
      <c r="B172" s="209"/>
      <c r="C172" s="210"/>
      <c r="D172" s="218"/>
      <c r="E172" s="241"/>
      <c r="F172" s="242"/>
      <c r="G172" s="242"/>
      <c r="H172" s="242"/>
      <c r="I172" s="243"/>
      <c r="J172" s="145" t="str">
        <f>IF(D171=0,"","justifications")</f>
        <v/>
      </c>
    </row>
    <row r="173" spans="2:16" ht="13.7" hidden="1" customHeight="1" x14ac:dyDescent="0.25">
      <c r="B173" s="209"/>
      <c r="C173" s="210"/>
      <c r="D173" s="218"/>
      <c r="E173" s="241"/>
      <c r="F173" s="242"/>
      <c r="G173" s="242"/>
      <c r="H173" s="242"/>
      <c r="I173" s="243"/>
      <c r="J173" s="145" t="str">
        <f>IF(D171=0,"","needed!")</f>
        <v/>
      </c>
    </row>
    <row r="174" spans="2:16" ht="13.7" hidden="1" customHeight="1" x14ac:dyDescent="0.25">
      <c r="B174" s="211"/>
      <c r="C174" s="212"/>
      <c r="D174" s="219"/>
      <c r="E174" s="244"/>
      <c r="F174" s="245"/>
      <c r="G174" s="245"/>
      <c r="H174" s="245"/>
      <c r="I174" s="246"/>
      <c r="J174" s="29"/>
    </row>
    <row r="175" spans="2:16" ht="16.350000000000001" customHeight="1" x14ac:dyDescent="0.25">
      <c r="B175" s="215" t="s">
        <v>177</v>
      </c>
      <c r="C175" s="216"/>
      <c r="D175" s="36">
        <f>D159+D163+D167+D171</f>
        <v>0</v>
      </c>
      <c r="E175" s="45"/>
      <c r="F175" s="45"/>
      <c r="G175" s="45"/>
      <c r="H175" s="45"/>
      <c r="I175" s="45"/>
    </row>
    <row r="176" spans="2:16" ht="16.350000000000001" customHeight="1" x14ac:dyDescent="0.25">
      <c r="B176" s="120"/>
      <c r="C176" s="120"/>
      <c r="D176" s="121"/>
      <c r="E176" s="45"/>
      <c r="F176" s="45"/>
      <c r="G176" s="45"/>
      <c r="H176" s="45"/>
      <c r="I176" s="45"/>
    </row>
    <row r="177" spans="2:14" ht="16.350000000000001" customHeight="1" x14ac:dyDescent="0.25">
      <c r="B177" s="28" t="s">
        <v>184</v>
      </c>
      <c r="C177" s="120"/>
      <c r="D177" s="121"/>
      <c r="E177" s="45"/>
      <c r="F177" s="45"/>
      <c r="G177" s="45"/>
      <c r="H177" s="45"/>
      <c r="I177" s="45"/>
    </row>
    <row r="178" spans="2:14" s="165" customFormat="1" ht="14.45" customHeight="1" x14ac:dyDescent="0.25">
      <c r="B178" s="163" t="s">
        <v>185</v>
      </c>
      <c r="C178" s="159"/>
      <c r="D178" s="164"/>
      <c r="E178" s="160"/>
      <c r="F178" s="160"/>
      <c r="G178" s="160"/>
      <c r="H178" s="160"/>
      <c r="I178" s="160"/>
    </row>
    <row r="179" spans="2:14" s="165" customFormat="1" ht="14.45" customHeight="1" x14ac:dyDescent="0.25">
      <c r="B179" s="163" t="s">
        <v>186</v>
      </c>
      <c r="C179" s="159"/>
      <c r="D179" s="164"/>
      <c r="E179" s="160"/>
      <c r="F179" s="160"/>
      <c r="G179" s="160"/>
      <c r="H179" s="160"/>
      <c r="I179" s="160"/>
    </row>
    <row r="180" spans="2:14" ht="16.350000000000001" customHeight="1" x14ac:dyDescent="0.25">
      <c r="B180" s="230" t="s">
        <v>187</v>
      </c>
      <c r="C180" s="234"/>
      <c r="D180" s="231"/>
      <c r="E180" s="230" t="s">
        <v>188</v>
      </c>
      <c r="F180" s="231"/>
      <c r="G180" s="26" t="s">
        <v>170</v>
      </c>
      <c r="H180" s="24" t="s">
        <v>171</v>
      </c>
      <c r="I180" s="25"/>
      <c r="J180" s="25"/>
      <c r="K180" s="25"/>
      <c r="L180" s="34"/>
      <c r="N180" s="27"/>
    </row>
    <row r="181" spans="2:14" ht="16.350000000000001" customHeight="1" x14ac:dyDescent="0.25">
      <c r="B181" s="232"/>
      <c r="C181" s="293"/>
      <c r="D181" s="233"/>
      <c r="E181" s="232"/>
      <c r="F181" s="233"/>
      <c r="G181" s="122"/>
      <c r="H181" s="220"/>
      <c r="I181" s="221"/>
      <c r="J181" s="221"/>
      <c r="K181" s="221"/>
      <c r="L181" s="222"/>
      <c r="M181" s="145" t="str">
        <f>IF(AND(Data!F63&gt;=1,Data!F63&lt;=3),"Not ready yet!","")</f>
        <v/>
      </c>
      <c r="N181" s="27"/>
    </row>
    <row r="182" spans="2:14" ht="16.350000000000001" customHeight="1" x14ac:dyDescent="0.25">
      <c r="B182" s="232"/>
      <c r="C182" s="293"/>
      <c r="D182" s="233"/>
      <c r="E182" s="232"/>
      <c r="F182" s="233"/>
      <c r="G182" s="122"/>
      <c r="H182" s="220"/>
      <c r="I182" s="221"/>
      <c r="J182" s="221"/>
      <c r="K182" s="221"/>
      <c r="L182" s="222"/>
      <c r="M182" s="145" t="str">
        <f>IF(AND(Data!F64&gt;=1,Data!F64&lt;=3),"Not ready yet!","")</f>
        <v/>
      </c>
      <c r="N182" s="27"/>
    </row>
    <row r="183" spans="2:14" ht="16.350000000000001" customHeight="1" x14ac:dyDescent="0.25">
      <c r="B183" s="232"/>
      <c r="C183" s="293"/>
      <c r="D183" s="233"/>
      <c r="E183" s="232"/>
      <c r="F183" s="233"/>
      <c r="G183" s="122"/>
      <c r="H183" s="220"/>
      <c r="I183" s="221"/>
      <c r="J183" s="221"/>
      <c r="K183" s="221"/>
      <c r="L183" s="222"/>
      <c r="M183" s="145" t="str">
        <f>IF(AND(Data!F65&gt;=1,Data!F65&lt;=3),"Not ready yet!","")</f>
        <v/>
      </c>
      <c r="N183" s="27"/>
    </row>
    <row r="184" spans="2:14" ht="16.350000000000001" hidden="1" customHeight="1" x14ac:dyDescent="0.25">
      <c r="B184" s="232"/>
      <c r="C184" s="293"/>
      <c r="D184" s="233"/>
      <c r="E184" s="232"/>
      <c r="F184" s="233"/>
      <c r="G184" s="122"/>
      <c r="H184" s="229"/>
      <c r="I184" s="229"/>
      <c r="J184" s="229"/>
      <c r="K184" s="229"/>
      <c r="L184" s="229"/>
      <c r="M184" s="145" t="str">
        <f>IF(AND(Data!F66&gt;=1,Data!F66&lt;=3),"Not ready yet!","")</f>
        <v/>
      </c>
      <c r="N184" s="27"/>
    </row>
    <row r="185" spans="2:14" ht="16.350000000000001" hidden="1" customHeight="1" x14ac:dyDescent="0.25">
      <c r="B185" s="232"/>
      <c r="C185" s="293"/>
      <c r="D185" s="233"/>
      <c r="E185" s="232"/>
      <c r="F185" s="233"/>
      <c r="G185" s="122"/>
      <c r="H185" s="229"/>
      <c r="I185" s="229"/>
      <c r="J185" s="229"/>
      <c r="K185" s="229"/>
      <c r="L185" s="229"/>
      <c r="M185" s="145" t="str">
        <f>IF(AND(Data!F67&gt;=1,Data!F67&lt;=3),"Not ready yet!","")</f>
        <v/>
      </c>
      <c r="N185" s="27"/>
    </row>
    <row r="186" spans="2:14" ht="16.350000000000001" hidden="1" customHeight="1" x14ac:dyDescent="0.25">
      <c r="B186" s="232"/>
      <c r="C186" s="293"/>
      <c r="D186" s="233"/>
      <c r="E186" s="232"/>
      <c r="F186" s="233"/>
      <c r="G186" s="122"/>
      <c r="H186" s="229"/>
      <c r="I186" s="229"/>
      <c r="J186" s="229"/>
      <c r="K186" s="229"/>
      <c r="L186" s="229"/>
      <c r="M186" s="145" t="str">
        <f>IF(AND(Data!F68&gt;=1,Data!F68&lt;=3),"Not ready yet!","")</f>
        <v/>
      </c>
      <c r="N186" s="27"/>
    </row>
    <row r="187" spans="2:14" ht="16.350000000000001" hidden="1" customHeight="1" x14ac:dyDescent="0.25">
      <c r="B187" s="232"/>
      <c r="C187" s="293"/>
      <c r="D187" s="233"/>
      <c r="E187" s="232"/>
      <c r="F187" s="233"/>
      <c r="G187" s="122"/>
      <c r="H187" s="294"/>
      <c r="I187" s="295"/>
      <c r="J187" s="295"/>
      <c r="K187" s="295"/>
      <c r="L187" s="296"/>
      <c r="M187" s="145" t="str">
        <f>IF(AND(Data!F69&gt;=1,Data!F69&lt;=3),"Not ready yet!","")</f>
        <v/>
      </c>
      <c r="N187" s="27"/>
    </row>
    <row r="188" spans="2:14" ht="16.350000000000001" hidden="1" customHeight="1" x14ac:dyDescent="0.25">
      <c r="B188" s="232"/>
      <c r="C188" s="293"/>
      <c r="D188" s="233"/>
      <c r="E188" s="232"/>
      <c r="F188" s="233"/>
      <c r="G188" s="122"/>
      <c r="H188" s="294"/>
      <c r="I188" s="295"/>
      <c r="J188" s="295"/>
      <c r="K188" s="295"/>
      <c r="L188" s="296"/>
      <c r="M188" s="145" t="str">
        <f>IF(AND(Data!F70&gt;=1,Data!F70&lt;=3),"Not ready yet!","")</f>
        <v/>
      </c>
      <c r="N188" s="27"/>
    </row>
    <row r="189" spans="2:14" ht="16.350000000000001" hidden="1" customHeight="1" x14ac:dyDescent="0.25">
      <c r="B189" s="232"/>
      <c r="C189" s="293"/>
      <c r="D189" s="233"/>
      <c r="E189" s="232"/>
      <c r="F189" s="233"/>
      <c r="G189" s="122"/>
      <c r="H189" s="294"/>
      <c r="I189" s="295"/>
      <c r="J189" s="295"/>
      <c r="K189" s="295"/>
      <c r="L189" s="296"/>
      <c r="M189" s="145" t="str">
        <f>IF(AND(Data!F71&gt;=1,Data!F71&lt;=3),"Not ready yet!","")</f>
        <v/>
      </c>
      <c r="N189" s="27"/>
    </row>
    <row r="190" spans="2:14" ht="16.350000000000001" hidden="1" customHeight="1" x14ac:dyDescent="0.25">
      <c r="B190" s="232"/>
      <c r="C190" s="293"/>
      <c r="D190" s="233"/>
      <c r="E190" s="232"/>
      <c r="F190" s="233"/>
      <c r="G190" s="122"/>
      <c r="H190" s="229"/>
      <c r="I190" s="229"/>
      <c r="J190" s="229"/>
      <c r="K190" s="229"/>
      <c r="L190" s="229"/>
      <c r="M190" s="145" t="str">
        <f>IF(AND(Data!F72&gt;=1,Data!F72&lt;=3),"Not ready yet!","")</f>
        <v/>
      </c>
      <c r="N190" s="27"/>
    </row>
    <row r="191" spans="2:14" ht="16.350000000000001" customHeight="1" x14ac:dyDescent="0.25">
      <c r="B191" s="126"/>
      <c r="C191" s="126"/>
      <c r="D191" s="126"/>
      <c r="E191" s="126"/>
      <c r="F191" s="126"/>
      <c r="G191" s="127"/>
      <c r="H191" s="128"/>
      <c r="I191" s="128"/>
      <c r="J191" s="128"/>
      <c r="K191" s="128"/>
      <c r="L191" s="128"/>
      <c r="N191" s="27"/>
    </row>
    <row r="192" spans="2:14" ht="16.350000000000001" customHeight="1" x14ac:dyDescent="0.3">
      <c r="B192" s="129" t="s">
        <v>189</v>
      </c>
      <c r="C192" s="120"/>
      <c r="D192" s="121"/>
      <c r="E192" s="45"/>
      <c r="F192" s="45"/>
      <c r="G192" s="45"/>
      <c r="H192" s="45"/>
      <c r="I192" s="45"/>
    </row>
    <row r="193" spans="2:21" x14ac:dyDescent="0.25">
      <c r="D193" s="254" t="s">
        <v>190</v>
      </c>
      <c r="E193" s="255"/>
      <c r="F193" s="255"/>
      <c r="G193" s="255"/>
      <c r="H193" s="255"/>
      <c r="I193" s="255"/>
      <c r="J193" s="255"/>
      <c r="K193" s="255"/>
      <c r="L193" s="255"/>
      <c r="M193" s="255"/>
      <c r="N193" s="256"/>
      <c r="O193" s="254" t="s">
        <v>191</v>
      </c>
      <c r="P193" s="255"/>
      <c r="Q193" s="255"/>
      <c r="R193" s="255"/>
      <c r="S193" s="255"/>
      <c r="T193" s="255"/>
      <c r="U193" s="256"/>
    </row>
    <row r="194" spans="2:21" x14ac:dyDescent="0.25">
      <c r="D194" s="263"/>
      <c r="E194" s="264"/>
      <c r="F194" s="264"/>
      <c r="G194" s="264"/>
      <c r="H194" s="264"/>
      <c r="I194" s="264"/>
      <c r="J194" s="264"/>
      <c r="K194" s="264"/>
      <c r="L194" s="264"/>
      <c r="M194" s="264"/>
      <c r="N194" s="265"/>
      <c r="O194" s="257"/>
      <c r="P194" s="258"/>
      <c r="Q194" s="258"/>
      <c r="R194" s="258"/>
      <c r="S194" s="258"/>
      <c r="T194" s="258"/>
      <c r="U194" s="259"/>
    </row>
    <row r="195" spans="2:21" ht="15.75" x14ac:dyDescent="0.25">
      <c r="B195" s="92" t="s">
        <v>192</v>
      </c>
      <c r="C195" s="93"/>
      <c r="D195" s="263"/>
      <c r="E195" s="264"/>
      <c r="F195" s="264"/>
      <c r="G195" s="264"/>
      <c r="H195" s="264"/>
      <c r="I195" s="264"/>
      <c r="J195" s="264"/>
      <c r="K195" s="264"/>
      <c r="L195" s="264"/>
      <c r="M195" s="264"/>
      <c r="N195" s="265"/>
      <c r="O195" s="254" t="s">
        <v>193</v>
      </c>
      <c r="P195" s="255"/>
      <c r="Q195" s="256"/>
      <c r="R195" s="247" t="s">
        <v>29</v>
      </c>
      <c r="S195" s="269" t="s">
        <v>37</v>
      </c>
      <c r="T195" s="270"/>
      <c r="U195" s="249" t="s">
        <v>194</v>
      </c>
    </row>
    <row r="196" spans="2:21" ht="14.45" customHeight="1" x14ac:dyDescent="0.25">
      <c r="B196" s="92" t="s">
        <v>195</v>
      </c>
      <c r="C196" s="93"/>
      <c r="D196" s="257"/>
      <c r="E196" s="258"/>
      <c r="F196" s="258"/>
      <c r="G196" s="258"/>
      <c r="H196" s="258"/>
      <c r="I196" s="258"/>
      <c r="J196" s="258"/>
      <c r="K196" s="258"/>
      <c r="L196" s="258"/>
      <c r="M196" s="258"/>
      <c r="N196" s="259"/>
      <c r="O196" s="257"/>
      <c r="P196" s="258"/>
      <c r="Q196" s="259"/>
      <c r="R196" s="248"/>
      <c r="S196" s="271"/>
      <c r="T196" s="272"/>
      <c r="U196" s="250"/>
    </row>
    <row r="197" spans="2:21" x14ac:dyDescent="0.25">
      <c r="B197" s="84"/>
      <c r="C197" s="29"/>
      <c r="D197" s="266" t="s">
        <v>196</v>
      </c>
      <c r="E197" s="267"/>
      <c r="F197" s="267"/>
      <c r="G197" s="267"/>
      <c r="H197" s="267"/>
      <c r="I197" s="267"/>
      <c r="J197" s="267"/>
      <c r="K197" s="267"/>
      <c r="L197" s="267"/>
      <c r="M197" s="267"/>
      <c r="N197" s="268"/>
      <c r="O197" s="266" t="s">
        <v>197</v>
      </c>
      <c r="P197" s="267"/>
      <c r="Q197" s="268"/>
      <c r="R197" s="249" t="s">
        <v>33</v>
      </c>
      <c r="S197" s="251" t="s">
        <v>198</v>
      </c>
      <c r="T197" s="251" t="s">
        <v>43</v>
      </c>
      <c r="U197" s="250"/>
    </row>
    <row r="198" spans="2:21" ht="20.45" customHeight="1" x14ac:dyDescent="0.25">
      <c r="B198" s="29"/>
      <c r="C198" s="29"/>
      <c r="D198" s="273" t="s">
        <v>199</v>
      </c>
      <c r="E198" s="247" t="s">
        <v>200</v>
      </c>
      <c r="F198" s="254" t="s">
        <v>201</v>
      </c>
      <c r="G198" s="255"/>
      <c r="H198" s="256"/>
      <c r="I198" s="254" t="s">
        <v>202</v>
      </c>
      <c r="J198" s="255"/>
      <c r="K198" s="255"/>
      <c r="L198" s="256"/>
      <c r="M198" s="260" t="s">
        <v>203</v>
      </c>
      <c r="N198" s="260" t="s">
        <v>204</v>
      </c>
      <c r="O198" s="249" t="s">
        <v>44</v>
      </c>
      <c r="P198" s="260" t="s">
        <v>205</v>
      </c>
      <c r="Q198" s="260" t="s">
        <v>206</v>
      </c>
      <c r="R198" s="250"/>
      <c r="S198" s="252"/>
      <c r="T198" s="252"/>
      <c r="U198" s="250"/>
    </row>
    <row r="199" spans="2:21" ht="14.45" customHeight="1" x14ac:dyDescent="0.25">
      <c r="B199" s="29"/>
      <c r="C199" s="29"/>
      <c r="D199" s="274"/>
      <c r="E199" s="253"/>
      <c r="F199" s="257"/>
      <c r="G199" s="258"/>
      <c r="H199" s="259"/>
      <c r="I199" s="263"/>
      <c r="J199" s="264"/>
      <c r="K199" s="264"/>
      <c r="L199" s="265"/>
      <c r="M199" s="261"/>
      <c r="N199" s="261"/>
      <c r="O199" s="250"/>
      <c r="P199" s="261"/>
      <c r="Q199" s="261"/>
      <c r="R199" s="250"/>
      <c r="S199" s="252"/>
      <c r="T199" s="252"/>
      <c r="U199" s="250"/>
    </row>
    <row r="200" spans="2:21" x14ac:dyDescent="0.25">
      <c r="B200" s="29"/>
      <c r="C200" s="29"/>
      <c r="D200" s="236" t="s">
        <v>207</v>
      </c>
      <c r="E200" s="261" t="s">
        <v>208</v>
      </c>
      <c r="F200" s="46" t="s">
        <v>209</v>
      </c>
      <c r="G200" s="46" t="s">
        <v>210</v>
      </c>
      <c r="H200" s="46" t="s">
        <v>211</v>
      </c>
      <c r="I200" s="46" t="s">
        <v>212</v>
      </c>
      <c r="J200" s="46" t="s">
        <v>213</v>
      </c>
      <c r="K200" s="46" t="s">
        <v>214</v>
      </c>
      <c r="L200" s="46" t="s">
        <v>215</v>
      </c>
      <c r="M200" s="213" t="s">
        <v>216</v>
      </c>
      <c r="N200" s="213" t="s">
        <v>217</v>
      </c>
      <c r="O200" s="47"/>
      <c r="P200" s="261"/>
      <c r="Q200" s="261"/>
      <c r="R200" s="250"/>
      <c r="S200" s="252"/>
      <c r="T200" s="252"/>
      <c r="U200" s="262" t="s">
        <v>218</v>
      </c>
    </row>
    <row r="201" spans="2:21" ht="63.75" x14ac:dyDescent="0.25">
      <c r="B201" s="235" t="s">
        <v>219</v>
      </c>
      <c r="C201" s="237" t="s">
        <v>220</v>
      </c>
      <c r="D201" s="236"/>
      <c r="E201" s="261"/>
      <c r="F201" s="173" t="s">
        <v>221</v>
      </c>
      <c r="G201" s="173" t="s">
        <v>222</v>
      </c>
      <c r="H201" s="261" t="s">
        <v>223</v>
      </c>
      <c r="I201" s="173" t="s">
        <v>224</v>
      </c>
      <c r="J201" s="173" t="s">
        <v>225</v>
      </c>
      <c r="K201" s="173" t="s">
        <v>226</v>
      </c>
      <c r="L201" s="173" t="s">
        <v>227</v>
      </c>
      <c r="M201" s="213"/>
      <c r="N201" s="213"/>
      <c r="O201" s="48" t="s">
        <v>228</v>
      </c>
      <c r="P201" s="261"/>
      <c r="Q201" s="261"/>
      <c r="R201" s="49" t="s">
        <v>229</v>
      </c>
      <c r="S201" s="50" t="s">
        <v>230</v>
      </c>
      <c r="T201" s="51" t="s">
        <v>231</v>
      </c>
      <c r="U201" s="262"/>
    </row>
    <row r="202" spans="2:21" ht="48" x14ac:dyDescent="0.25">
      <c r="B202" s="235"/>
      <c r="C202" s="237"/>
      <c r="D202" s="52"/>
      <c r="E202" s="53"/>
      <c r="F202" s="53"/>
      <c r="G202" s="53"/>
      <c r="H202" s="261"/>
      <c r="I202" s="54" t="s">
        <v>232</v>
      </c>
      <c r="J202" s="54" t="s">
        <v>233</v>
      </c>
      <c r="K202" s="54" t="s">
        <v>234</v>
      </c>
      <c r="L202" s="54" t="s">
        <v>234</v>
      </c>
      <c r="M202" s="213"/>
      <c r="N202" s="213"/>
      <c r="O202" s="47"/>
      <c r="P202" s="55" t="s">
        <v>235</v>
      </c>
      <c r="Q202" s="55" t="s">
        <v>236</v>
      </c>
      <c r="R202" s="56"/>
      <c r="S202" s="57"/>
      <c r="T202" s="58"/>
      <c r="U202" s="59"/>
    </row>
    <row r="203" spans="2:21" ht="21.6" customHeight="1" x14ac:dyDescent="0.25">
      <c r="B203" s="235"/>
      <c r="C203" s="237"/>
      <c r="D203" s="60" t="s">
        <v>237</v>
      </c>
      <c r="E203" s="48" t="s">
        <v>238</v>
      </c>
      <c r="F203" s="48" t="s">
        <v>239</v>
      </c>
      <c r="G203" s="48" t="s">
        <v>240</v>
      </c>
      <c r="H203" s="48" t="s">
        <v>241</v>
      </c>
      <c r="I203" s="55" t="s">
        <v>242</v>
      </c>
      <c r="J203" s="55" t="s">
        <v>243</v>
      </c>
      <c r="K203" s="55" t="s">
        <v>244</v>
      </c>
      <c r="L203" s="55" t="s">
        <v>245</v>
      </c>
      <c r="M203" s="213"/>
      <c r="N203" s="213"/>
      <c r="O203" s="47"/>
      <c r="P203" s="61"/>
      <c r="Q203" s="62"/>
      <c r="R203" s="56"/>
      <c r="S203" s="57"/>
      <c r="T203" s="58"/>
      <c r="U203" s="59"/>
    </row>
    <row r="204" spans="2:21" x14ac:dyDescent="0.25">
      <c r="B204" s="235"/>
      <c r="C204" s="237"/>
      <c r="D204" s="63"/>
      <c r="E204" s="64"/>
      <c r="F204" s="64"/>
      <c r="G204" s="64"/>
      <c r="H204" s="64"/>
      <c r="I204" s="64"/>
      <c r="J204" s="64"/>
      <c r="K204" s="64"/>
      <c r="L204" s="64"/>
      <c r="M204" s="214"/>
      <c r="N204" s="214"/>
      <c r="O204" s="64"/>
      <c r="P204" s="65"/>
      <c r="Q204" s="65"/>
      <c r="R204" s="66"/>
      <c r="S204" s="67"/>
      <c r="T204" s="58"/>
      <c r="U204" s="68"/>
    </row>
    <row r="205" spans="2:21" ht="28.35" customHeight="1" x14ac:dyDescent="0.25">
      <c r="B205" s="130">
        <f>I8</f>
        <v>0</v>
      </c>
      <c r="C205" s="131">
        <f>I10</f>
        <v>0</v>
      </c>
      <c r="D205" s="132">
        <f>(E16*F21)+Data!E59</f>
        <v>0</v>
      </c>
      <c r="E205" s="133">
        <f>B134</f>
        <v>0</v>
      </c>
      <c r="F205" s="133">
        <f>D142+Data!F59</f>
        <v>0</v>
      </c>
      <c r="G205" s="133">
        <f>D146+Data!G59</f>
        <v>0</v>
      </c>
      <c r="H205" s="133" t="e">
        <f>D150+Data!H59</f>
        <v>#VALUE!</v>
      </c>
      <c r="I205" s="133">
        <f>D159</f>
        <v>0</v>
      </c>
      <c r="J205" s="133">
        <f>D163+Data!I59</f>
        <v>0</v>
      </c>
      <c r="K205" s="133">
        <f>D167</f>
        <v>0</v>
      </c>
      <c r="L205" s="133">
        <f>D171</f>
        <v>0</v>
      </c>
      <c r="M205" s="133" t="e">
        <f>25%*(D205+F205+G205+H205)</f>
        <v>#VALUE!</v>
      </c>
      <c r="N205" s="133" t="e">
        <f>D205+E205+F205+G205+H205+I205+J205+K205+L205+M205</f>
        <v>#VALUE!</v>
      </c>
      <c r="O205" s="134">
        <f>IF(O14=0,I13,O14)</f>
        <v>1</v>
      </c>
      <c r="P205" s="133" t="e">
        <f>N205*O205</f>
        <v>#VALUE!</v>
      </c>
      <c r="Q205" s="133" t="e">
        <f>P205</f>
        <v>#VALUE!</v>
      </c>
      <c r="R205" s="135">
        <f>O9</f>
        <v>0</v>
      </c>
      <c r="S205" s="135">
        <f>O11</f>
        <v>0</v>
      </c>
      <c r="T205" s="135">
        <f>O12</f>
        <v>0</v>
      </c>
      <c r="U205" s="133" t="e">
        <f>Q205+R205+S205+T205</f>
        <v>#VALUE!</v>
      </c>
    </row>
    <row r="206" spans="2:21" ht="23.45" customHeight="1" x14ac:dyDescent="0.25"/>
  </sheetData>
  <sheetProtection formatRows="0"/>
  <mergeCells count="461">
    <mergeCell ref="B181:D181"/>
    <mergeCell ref="B182:D182"/>
    <mergeCell ref="B183:D183"/>
    <mergeCell ref="B184:D184"/>
    <mergeCell ref="B185:D185"/>
    <mergeCell ref="B190:D190"/>
    <mergeCell ref="E188:F188"/>
    <mergeCell ref="E189:F189"/>
    <mergeCell ref="H188:L188"/>
    <mergeCell ref="H189:L189"/>
    <mergeCell ref="B188:D188"/>
    <mergeCell ref="B189:D189"/>
    <mergeCell ref="B187:D187"/>
    <mergeCell ref="B186:D186"/>
    <mergeCell ref="E186:F186"/>
    <mergeCell ref="E187:F187"/>
    <mergeCell ref="H186:L186"/>
    <mergeCell ref="H187:L187"/>
    <mergeCell ref="H181:L181"/>
    <mergeCell ref="H182:L182"/>
    <mergeCell ref="B15:D15"/>
    <mergeCell ref="I10:J10"/>
    <mergeCell ref="G7:J7"/>
    <mergeCell ref="B7:E7"/>
    <mergeCell ref="B8:C8"/>
    <mergeCell ref="D8:E8"/>
    <mergeCell ref="B9:C9"/>
    <mergeCell ref="B10:C10"/>
    <mergeCell ref="D10:E10"/>
    <mergeCell ref="B11:C11"/>
    <mergeCell ref="B23:B30"/>
    <mergeCell ref="D11:E11"/>
    <mergeCell ref="B12:C12"/>
    <mergeCell ref="D12:E12"/>
    <mergeCell ref="L8:O8"/>
    <mergeCell ref="G8:H8"/>
    <mergeCell ref="G12:H12"/>
    <mergeCell ref="I8:J8"/>
    <mergeCell ref="I9:J9"/>
    <mergeCell ref="I11:J11"/>
    <mergeCell ref="G10:H10"/>
    <mergeCell ref="I12:J12"/>
    <mergeCell ref="I14:J14"/>
    <mergeCell ref="I15:J15"/>
    <mergeCell ref="I16:J16"/>
    <mergeCell ref="G15:H15"/>
    <mergeCell ref="G14:H14"/>
    <mergeCell ref="B20:B21"/>
    <mergeCell ref="C22:E22"/>
    <mergeCell ref="D23:E23"/>
    <mergeCell ref="D24:E24"/>
    <mergeCell ref="D25:E25"/>
    <mergeCell ref="D26:E26"/>
    <mergeCell ref="D27:E27"/>
    <mergeCell ref="B32:B39"/>
    <mergeCell ref="B50:B57"/>
    <mergeCell ref="D50:E50"/>
    <mergeCell ref="D37:E37"/>
    <mergeCell ref="D38:E38"/>
    <mergeCell ref="D39:E39"/>
    <mergeCell ref="D32:E32"/>
    <mergeCell ref="D59:E59"/>
    <mergeCell ref="D34:E34"/>
    <mergeCell ref="D33:E33"/>
    <mergeCell ref="G129:H129"/>
    <mergeCell ref="I129:L129"/>
    <mergeCell ref="B41:B48"/>
    <mergeCell ref="D41:E41"/>
    <mergeCell ref="D56:E56"/>
    <mergeCell ref="D57:E57"/>
    <mergeCell ref="D60:E60"/>
    <mergeCell ref="D61:E61"/>
    <mergeCell ref="B59:B66"/>
    <mergeCell ref="D119:E119"/>
    <mergeCell ref="D120:E120"/>
    <mergeCell ref="B95:B102"/>
    <mergeCell ref="D95:E95"/>
    <mergeCell ref="D96:E96"/>
    <mergeCell ref="D97:E97"/>
    <mergeCell ref="D98:E98"/>
    <mergeCell ref="D99:E99"/>
    <mergeCell ref="D100:E100"/>
    <mergeCell ref="D101:E101"/>
    <mergeCell ref="D102:E102"/>
    <mergeCell ref="B104:B111"/>
    <mergeCell ref="D108:E108"/>
    <mergeCell ref="D109:E109"/>
    <mergeCell ref="D110:E110"/>
    <mergeCell ref="B163:C166"/>
    <mergeCell ref="D163:D166"/>
    <mergeCell ref="B167:C170"/>
    <mergeCell ref="D167:D170"/>
    <mergeCell ref="B171:C174"/>
    <mergeCell ref="D123:E123"/>
    <mergeCell ref="D124:E124"/>
    <mergeCell ref="D127:E127"/>
    <mergeCell ref="D128:E128"/>
    <mergeCell ref="D150:D153"/>
    <mergeCell ref="B122:B129"/>
    <mergeCell ref="D122:E122"/>
    <mergeCell ref="B134:B137"/>
    <mergeCell ref="B159:C162"/>
    <mergeCell ref="D159:D162"/>
    <mergeCell ref="B158:C158"/>
    <mergeCell ref="B154:C154"/>
    <mergeCell ref="B141:C141"/>
    <mergeCell ref="D171:D174"/>
    <mergeCell ref="B146:C149"/>
    <mergeCell ref="B142:C145"/>
    <mergeCell ref="D142:D145"/>
    <mergeCell ref="E142:I145"/>
    <mergeCell ref="C134:I137"/>
    <mergeCell ref="R195:R196"/>
    <mergeCell ref="U195:U199"/>
    <mergeCell ref="T197:T200"/>
    <mergeCell ref="E198:E199"/>
    <mergeCell ref="F198:H199"/>
    <mergeCell ref="O198:O199"/>
    <mergeCell ref="P198:P201"/>
    <mergeCell ref="E200:E201"/>
    <mergeCell ref="N200:N204"/>
    <mergeCell ref="U200:U201"/>
    <mergeCell ref="Q198:Q201"/>
    <mergeCell ref="I198:L199"/>
    <mergeCell ref="D193:N196"/>
    <mergeCell ref="O193:U194"/>
    <mergeCell ref="O195:Q196"/>
    <mergeCell ref="O197:Q197"/>
    <mergeCell ref="D197:N197"/>
    <mergeCell ref="S195:T196"/>
    <mergeCell ref="S197:S200"/>
    <mergeCell ref="H201:H202"/>
    <mergeCell ref="R197:R200"/>
    <mergeCell ref="D198:D199"/>
    <mergeCell ref="M198:M199"/>
    <mergeCell ref="N198:N199"/>
    <mergeCell ref="M200:M204"/>
    <mergeCell ref="B175:C175"/>
    <mergeCell ref="D146:D149"/>
    <mergeCell ref="E146:I149"/>
    <mergeCell ref="H183:L183"/>
    <mergeCell ref="H184:L184"/>
    <mergeCell ref="E180:F180"/>
    <mergeCell ref="E181:F181"/>
    <mergeCell ref="E182:F182"/>
    <mergeCell ref="E183:F183"/>
    <mergeCell ref="E184:F184"/>
    <mergeCell ref="B180:D180"/>
    <mergeCell ref="E185:F185"/>
    <mergeCell ref="H185:L185"/>
    <mergeCell ref="E190:F190"/>
    <mergeCell ref="H190:L190"/>
    <mergeCell ref="B201:B204"/>
    <mergeCell ref="D200:D201"/>
    <mergeCell ref="C201:C204"/>
    <mergeCell ref="E150:I153"/>
    <mergeCell ref="E159:I162"/>
    <mergeCell ref="E163:I166"/>
    <mergeCell ref="E167:I170"/>
    <mergeCell ref="E171:I174"/>
    <mergeCell ref="B150:C153"/>
    <mergeCell ref="D77:E77"/>
    <mergeCell ref="D69:E69"/>
    <mergeCell ref="D70:E70"/>
    <mergeCell ref="D30:E30"/>
    <mergeCell ref="C31:E31"/>
    <mergeCell ref="C94:E94"/>
    <mergeCell ref="C121:E121"/>
    <mergeCell ref="D42:E42"/>
    <mergeCell ref="D43:E43"/>
    <mergeCell ref="D44:E44"/>
    <mergeCell ref="D45:E45"/>
    <mergeCell ref="D46:E46"/>
    <mergeCell ref="D47:E47"/>
    <mergeCell ref="D48:E48"/>
    <mergeCell ref="D51:E51"/>
    <mergeCell ref="D52:E52"/>
    <mergeCell ref="D53:E53"/>
    <mergeCell ref="D54:E54"/>
    <mergeCell ref="D55:E55"/>
    <mergeCell ref="C103:E103"/>
    <mergeCell ref="C112:E112"/>
    <mergeCell ref="D35:E35"/>
    <mergeCell ref="D36:E36"/>
    <mergeCell ref="B77:B84"/>
    <mergeCell ref="B68:B75"/>
    <mergeCell ref="D68:E68"/>
    <mergeCell ref="D28:E28"/>
    <mergeCell ref="D29:E29"/>
    <mergeCell ref="D129:E129"/>
    <mergeCell ref="D113:E113"/>
    <mergeCell ref="D114:E114"/>
    <mergeCell ref="D115:E115"/>
    <mergeCell ref="D116:E116"/>
    <mergeCell ref="D117:E117"/>
    <mergeCell ref="D118:E118"/>
    <mergeCell ref="D64:E64"/>
    <mergeCell ref="D65:E65"/>
    <mergeCell ref="D66:E66"/>
    <mergeCell ref="C67:E67"/>
    <mergeCell ref="C76:E76"/>
    <mergeCell ref="D91:E91"/>
    <mergeCell ref="D104:E104"/>
    <mergeCell ref="D105:E105"/>
    <mergeCell ref="D106:E106"/>
    <mergeCell ref="D111:E111"/>
    <mergeCell ref="B113:B120"/>
    <mergeCell ref="C40:E40"/>
    <mergeCell ref="I5:O5"/>
    <mergeCell ref="G33:H33"/>
    <mergeCell ref="G34:H34"/>
    <mergeCell ref="G35:H35"/>
    <mergeCell ref="G36:H36"/>
    <mergeCell ref="G37:H37"/>
    <mergeCell ref="I34:L34"/>
    <mergeCell ref="I33:L33"/>
    <mergeCell ref="I32:L32"/>
    <mergeCell ref="I31:L31"/>
    <mergeCell ref="I37:L37"/>
    <mergeCell ref="I36:L36"/>
    <mergeCell ref="I35:L35"/>
    <mergeCell ref="L7:O7"/>
    <mergeCell ref="L10:O10"/>
    <mergeCell ref="I13:J13"/>
    <mergeCell ref="G16:H16"/>
    <mergeCell ref="G11:H11"/>
    <mergeCell ref="G9:H9"/>
    <mergeCell ref="G27:H27"/>
    <mergeCell ref="G28:H28"/>
    <mergeCell ref="G29:H29"/>
    <mergeCell ref="G30:H30"/>
    <mergeCell ref="G32:H32"/>
    <mergeCell ref="D88:E88"/>
    <mergeCell ref="D107:E107"/>
    <mergeCell ref="D125:E125"/>
    <mergeCell ref="D126:E126"/>
    <mergeCell ref="I30:L30"/>
    <mergeCell ref="I29:L29"/>
    <mergeCell ref="I28:L28"/>
    <mergeCell ref="I27:L27"/>
    <mergeCell ref="G20:H21"/>
    <mergeCell ref="G38:H38"/>
    <mergeCell ref="G39:H39"/>
    <mergeCell ref="G41:H41"/>
    <mergeCell ref="D71:E71"/>
    <mergeCell ref="D72:E72"/>
    <mergeCell ref="D90:E90"/>
    <mergeCell ref="C49:E49"/>
    <mergeCell ref="C58:E58"/>
    <mergeCell ref="D62:E62"/>
    <mergeCell ref="D63:E63"/>
    <mergeCell ref="G44:H44"/>
    <mergeCell ref="G45:H45"/>
    <mergeCell ref="G46:H46"/>
    <mergeCell ref="I42:L42"/>
    <mergeCell ref="I43:L43"/>
    <mergeCell ref="I44:L44"/>
    <mergeCell ref="I41:L41"/>
    <mergeCell ref="B86:B93"/>
    <mergeCell ref="D73:E73"/>
    <mergeCell ref="D74:E74"/>
    <mergeCell ref="D75:E75"/>
    <mergeCell ref="D78:E78"/>
    <mergeCell ref="D79:E79"/>
    <mergeCell ref="D80:E80"/>
    <mergeCell ref="D81:E81"/>
    <mergeCell ref="D82:E82"/>
    <mergeCell ref="D83:E83"/>
    <mergeCell ref="D84:E84"/>
    <mergeCell ref="D87:E87"/>
    <mergeCell ref="D92:E92"/>
    <mergeCell ref="D93:E93"/>
    <mergeCell ref="D86:E86"/>
    <mergeCell ref="D89:E89"/>
    <mergeCell ref="C85:E85"/>
    <mergeCell ref="I63:L63"/>
    <mergeCell ref="I64:L64"/>
    <mergeCell ref="I65:L65"/>
    <mergeCell ref="I66:L66"/>
    <mergeCell ref="I67:L67"/>
    <mergeCell ref="I40:L40"/>
    <mergeCell ref="I39:L39"/>
    <mergeCell ref="I38:L38"/>
    <mergeCell ref="G51:H51"/>
    <mergeCell ref="G52:H52"/>
    <mergeCell ref="G53:H53"/>
    <mergeCell ref="G54:H54"/>
    <mergeCell ref="G55:H55"/>
    <mergeCell ref="I45:L45"/>
    <mergeCell ref="I46:L46"/>
    <mergeCell ref="I47:L47"/>
    <mergeCell ref="I48:L48"/>
    <mergeCell ref="I49:L49"/>
    <mergeCell ref="I50:L50"/>
    <mergeCell ref="I51:L51"/>
    <mergeCell ref="I52:L52"/>
    <mergeCell ref="I53:L53"/>
    <mergeCell ref="I54:L54"/>
    <mergeCell ref="I55:L55"/>
    <mergeCell ref="G47:H47"/>
    <mergeCell ref="G48:H48"/>
    <mergeCell ref="G50:H50"/>
    <mergeCell ref="G42:H42"/>
    <mergeCell ref="G43:H43"/>
    <mergeCell ref="I68:L68"/>
    <mergeCell ref="I69:L69"/>
    <mergeCell ref="G56:H56"/>
    <mergeCell ref="G57:H57"/>
    <mergeCell ref="G59:H59"/>
    <mergeCell ref="G60:H60"/>
    <mergeCell ref="G61:H61"/>
    <mergeCell ref="G62:H62"/>
    <mergeCell ref="G63:H63"/>
    <mergeCell ref="G64:H64"/>
    <mergeCell ref="I61:L61"/>
    <mergeCell ref="I62:L62"/>
    <mergeCell ref="I56:L56"/>
    <mergeCell ref="I57:L57"/>
    <mergeCell ref="I58:L58"/>
    <mergeCell ref="I59:L59"/>
    <mergeCell ref="I60:L60"/>
    <mergeCell ref="G58:H58"/>
    <mergeCell ref="G67:H67"/>
    <mergeCell ref="I81:L81"/>
    <mergeCell ref="I82:L82"/>
    <mergeCell ref="I83:L83"/>
    <mergeCell ref="I84:L84"/>
    <mergeCell ref="I85:L85"/>
    <mergeCell ref="I86:L86"/>
    <mergeCell ref="I87:L87"/>
    <mergeCell ref="G74:H74"/>
    <mergeCell ref="G75:H75"/>
    <mergeCell ref="G77:H77"/>
    <mergeCell ref="G78:H78"/>
    <mergeCell ref="G79:H79"/>
    <mergeCell ref="G80:H80"/>
    <mergeCell ref="G81:H81"/>
    <mergeCell ref="G82:H82"/>
    <mergeCell ref="I79:L79"/>
    <mergeCell ref="I80:L80"/>
    <mergeCell ref="G85:H85"/>
    <mergeCell ref="G83:H83"/>
    <mergeCell ref="G84:H84"/>
    <mergeCell ref="G86:H86"/>
    <mergeCell ref="G76:H76"/>
    <mergeCell ref="G92:H92"/>
    <mergeCell ref="G93:H93"/>
    <mergeCell ref="G95:H95"/>
    <mergeCell ref="G96:H96"/>
    <mergeCell ref="G97:H97"/>
    <mergeCell ref="G98:H98"/>
    <mergeCell ref="G99:H99"/>
    <mergeCell ref="G100:H100"/>
    <mergeCell ref="I97:L97"/>
    <mergeCell ref="I98:L98"/>
    <mergeCell ref="G94:H94"/>
    <mergeCell ref="G105:H105"/>
    <mergeCell ref="G106:H106"/>
    <mergeCell ref="G107:H107"/>
    <mergeCell ref="G108:H108"/>
    <mergeCell ref="G109:H109"/>
    <mergeCell ref="G103:H103"/>
    <mergeCell ref="G125:H125"/>
    <mergeCell ref="I114:L114"/>
    <mergeCell ref="I99:L99"/>
    <mergeCell ref="I100:L100"/>
    <mergeCell ref="I101:L101"/>
    <mergeCell ref="I102:L102"/>
    <mergeCell ref="I103:L103"/>
    <mergeCell ref="I104:L104"/>
    <mergeCell ref="I105:L105"/>
    <mergeCell ref="G110:H110"/>
    <mergeCell ref="G111:H111"/>
    <mergeCell ref="G113:H113"/>
    <mergeCell ref="G114:H114"/>
    <mergeCell ref="G101:H101"/>
    <mergeCell ref="G126:H126"/>
    <mergeCell ref="G127:H127"/>
    <mergeCell ref="G128:H128"/>
    <mergeCell ref="G88:H88"/>
    <mergeCell ref="G89:H89"/>
    <mergeCell ref="G90:H90"/>
    <mergeCell ref="G91:H91"/>
    <mergeCell ref="G65:H65"/>
    <mergeCell ref="G66:H66"/>
    <mergeCell ref="G68:H68"/>
    <mergeCell ref="G69:H69"/>
    <mergeCell ref="G70:H70"/>
    <mergeCell ref="G71:H71"/>
    <mergeCell ref="G72:H72"/>
    <mergeCell ref="G73:H73"/>
    <mergeCell ref="G87:H87"/>
    <mergeCell ref="G121:H121"/>
    <mergeCell ref="G115:H115"/>
    <mergeCell ref="G116:H116"/>
    <mergeCell ref="G117:H117"/>
    <mergeCell ref="G118:H118"/>
    <mergeCell ref="G112:H112"/>
    <mergeCell ref="G102:H102"/>
    <mergeCell ref="G104:H104"/>
    <mergeCell ref="G31:H31"/>
    <mergeCell ref="G40:H40"/>
    <mergeCell ref="G49:H49"/>
    <mergeCell ref="I119:L119"/>
    <mergeCell ref="I120:L120"/>
    <mergeCell ref="I121:L121"/>
    <mergeCell ref="I122:L122"/>
    <mergeCell ref="I123:L123"/>
    <mergeCell ref="I124:L124"/>
    <mergeCell ref="G119:H119"/>
    <mergeCell ref="G120:H120"/>
    <mergeCell ref="G122:H122"/>
    <mergeCell ref="G123:H123"/>
    <mergeCell ref="G124:H124"/>
    <mergeCell ref="I115:L115"/>
    <mergeCell ref="I116:L116"/>
    <mergeCell ref="I117:L117"/>
    <mergeCell ref="I118:L118"/>
    <mergeCell ref="I106:L106"/>
    <mergeCell ref="I107:L107"/>
    <mergeCell ref="I108:L108"/>
    <mergeCell ref="I109:L109"/>
    <mergeCell ref="I110:L110"/>
    <mergeCell ref="I111:L111"/>
    <mergeCell ref="C20:D21"/>
    <mergeCell ref="E20:F20"/>
    <mergeCell ref="I26:L26"/>
    <mergeCell ref="I25:L25"/>
    <mergeCell ref="I24:L24"/>
    <mergeCell ref="I23:L23"/>
    <mergeCell ref="I22:L22"/>
    <mergeCell ref="I20:L21"/>
    <mergeCell ref="G22:H22"/>
    <mergeCell ref="G23:H23"/>
    <mergeCell ref="G24:H24"/>
    <mergeCell ref="G25:H25"/>
    <mergeCell ref="G26:H26"/>
    <mergeCell ref="I128:L128"/>
    <mergeCell ref="I95:L95"/>
    <mergeCell ref="I96:L96"/>
    <mergeCell ref="I70:L70"/>
    <mergeCell ref="I71:L71"/>
    <mergeCell ref="I72:L72"/>
    <mergeCell ref="I73:L73"/>
    <mergeCell ref="I74:L74"/>
    <mergeCell ref="I75:L75"/>
    <mergeCell ref="I76:L76"/>
    <mergeCell ref="I77:L77"/>
    <mergeCell ref="I78:L78"/>
    <mergeCell ref="I88:L88"/>
    <mergeCell ref="I89:L89"/>
    <mergeCell ref="I90:L90"/>
    <mergeCell ref="I91:L91"/>
    <mergeCell ref="I92:L92"/>
    <mergeCell ref="I93:L93"/>
    <mergeCell ref="I94:L94"/>
    <mergeCell ref="I125:L125"/>
    <mergeCell ref="I126:L126"/>
    <mergeCell ref="I127:L127"/>
    <mergeCell ref="I112:L112"/>
    <mergeCell ref="I113:L113"/>
  </mergeCells>
  <pageMargins left="0.7" right="0.7" top="0.75" bottom="0.75" header="0.3" footer="0.3"/>
  <pageSetup paperSize="9" orientation="portrait" horizontalDpi="4294967293" r:id="rId1"/>
  <ignoredErrors>
    <ignoredError sqref="S205:T205" unlockedFormula="1"/>
  </ignoredErrors>
  <extLst>
    <ext xmlns:x14="http://schemas.microsoft.com/office/spreadsheetml/2009/9/main" uri="{CCE6A557-97BC-4b89-ADB6-D9C93CAAB3DF}">
      <x14:dataValidations xmlns:xm="http://schemas.microsoft.com/office/excel/2006/main" count="5">
        <x14:dataValidation type="list" showInputMessage="1" showErrorMessage="1" xr:uid="{00000000-0002-0000-0100-000000000000}">
          <x14:formula1>
            <xm:f>Data!$A$7:$A$9</xm:f>
          </x14:formula1>
          <xm:sqref>D12:E12</xm:sqref>
        </x14:dataValidation>
        <x14:dataValidation type="list" allowBlank="1" showInputMessage="1" showErrorMessage="1" xr:uid="{00000000-0002-0000-0100-000001000000}">
          <x14:formula1>
            <xm:f>Data!$A$12:$A$14</xm:f>
          </x14:formula1>
          <xm:sqref>I12</xm:sqref>
        </x14:dataValidation>
        <x14:dataValidation type="list" allowBlank="1" showInputMessage="1" showErrorMessage="1" xr:uid="{00000000-0002-0000-0100-000002000000}">
          <x14:formula1>
            <xm:f>Data!$C$7:$C$12</xm:f>
          </x14:formula1>
          <xm:sqref>I13</xm:sqref>
        </x14:dataValidation>
        <x14:dataValidation type="list" allowBlank="1" showInputMessage="1" showErrorMessage="1" xr:uid="{00000000-0002-0000-0100-000003000000}">
          <x14:formula1>
            <xm:f>Data!$A$17:$A$19</xm:f>
          </x14:formula1>
          <xm:sqref>I11</xm:sqref>
        </x14:dataValidation>
        <x14:dataValidation type="list" allowBlank="1" showInputMessage="1" showErrorMessage="1" xr:uid="{00000000-0002-0000-0100-000004000000}">
          <x14:formula1>
            <xm:f>Data!$A$29:$A$33</xm:f>
          </x14:formula1>
          <xm:sqref>F188:F191 F181:F186 E181:E191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1"/>
  <sheetViews>
    <sheetView workbookViewId="0">
      <selection activeCell="E32" sqref="E32"/>
    </sheetView>
  </sheetViews>
  <sheetFormatPr defaultRowHeight="15" x14ac:dyDescent="0.25"/>
  <cols>
    <col min="1" max="3" width="9.42578125" customWidth="1"/>
    <col min="4" max="4" width="26.85546875" customWidth="1"/>
    <col min="5" max="5" width="13.85546875" style="104" customWidth="1"/>
  </cols>
  <sheetData>
    <row r="1" spans="4:11" x14ac:dyDescent="0.25">
      <c r="D1" s="96" t="s">
        <v>246</v>
      </c>
      <c r="E1" s="97"/>
      <c r="G1" s="94" t="s">
        <v>247</v>
      </c>
    </row>
    <row r="2" spans="4:11" x14ac:dyDescent="0.25">
      <c r="D2" s="96" t="s">
        <v>248</v>
      </c>
      <c r="E2" s="100">
        <f>Participant_budget!I8</f>
        <v>0</v>
      </c>
      <c r="G2" s="117" t="s">
        <v>249</v>
      </c>
      <c r="H2" s="95"/>
      <c r="I2" s="95"/>
      <c r="J2" s="95"/>
      <c r="K2" s="95"/>
    </row>
    <row r="3" spans="4:11" x14ac:dyDescent="0.25">
      <c r="D3" s="96" t="s">
        <v>27</v>
      </c>
      <c r="E3" s="100">
        <f>Participant_budget!D8</f>
        <v>0</v>
      </c>
      <c r="G3" s="105" t="s">
        <v>250</v>
      </c>
      <c r="H3" s="104"/>
      <c r="I3" s="104"/>
    </row>
    <row r="4" spans="4:11" x14ac:dyDescent="0.25">
      <c r="D4" s="96" t="s">
        <v>30</v>
      </c>
      <c r="E4" s="101">
        <f>Participant_budget!D9</f>
        <v>0</v>
      </c>
      <c r="G4" s="94" t="s">
        <v>251</v>
      </c>
    </row>
    <row r="5" spans="4:11" x14ac:dyDescent="0.25">
      <c r="D5" s="96" t="s">
        <v>252</v>
      </c>
      <c r="E5" s="100">
        <f>Participant_budget!D12</f>
        <v>0</v>
      </c>
      <c r="G5" s="94" t="s">
        <v>253</v>
      </c>
    </row>
    <row r="6" spans="4:11" x14ac:dyDescent="0.25">
      <c r="D6" s="96" t="s">
        <v>254</v>
      </c>
      <c r="E6" s="100">
        <f>Participant_budget!I9</f>
        <v>0</v>
      </c>
      <c r="G6" s="94" t="s">
        <v>255</v>
      </c>
    </row>
    <row r="7" spans="4:11" x14ac:dyDescent="0.25">
      <c r="D7" s="98" t="s">
        <v>35</v>
      </c>
      <c r="E7" s="100">
        <f>Participant_budget!I10</f>
        <v>0</v>
      </c>
    </row>
    <row r="8" spans="4:11" x14ac:dyDescent="0.25">
      <c r="D8" s="96" t="s">
        <v>39</v>
      </c>
      <c r="E8" s="100">
        <f>Participant_budget!I11</f>
        <v>0</v>
      </c>
    </row>
    <row r="9" spans="4:11" x14ac:dyDescent="0.25">
      <c r="D9" s="96" t="s">
        <v>42</v>
      </c>
      <c r="E9" s="100">
        <f>Participant_budget!I12</f>
        <v>0</v>
      </c>
    </row>
    <row r="10" spans="4:11" x14ac:dyDescent="0.25">
      <c r="D10" s="96" t="s">
        <v>44</v>
      </c>
      <c r="E10" s="102">
        <f>Participant_budget!O205</f>
        <v>1</v>
      </c>
    </row>
    <row r="11" spans="4:11" x14ac:dyDescent="0.25">
      <c r="D11" s="96" t="s">
        <v>45</v>
      </c>
      <c r="E11" s="102">
        <f>Participant_budget!I14</f>
        <v>0</v>
      </c>
    </row>
    <row r="12" spans="4:11" x14ac:dyDescent="0.25">
      <c r="D12" s="96" t="s">
        <v>48</v>
      </c>
      <c r="E12" s="102">
        <f>Participant_budget!I15</f>
        <v>0</v>
      </c>
    </row>
    <row r="13" spans="4:11" x14ac:dyDescent="0.25">
      <c r="D13" s="96" t="s">
        <v>50</v>
      </c>
      <c r="E13" s="102">
        <f>Participant_budget!I16</f>
        <v>0</v>
      </c>
    </row>
    <row r="14" spans="4:11" x14ac:dyDescent="0.25">
      <c r="D14" s="99" t="s">
        <v>49</v>
      </c>
      <c r="E14" s="103">
        <f>Participant_budget!E16</f>
        <v>0</v>
      </c>
    </row>
    <row r="15" spans="4:11" x14ac:dyDescent="0.25">
      <c r="D15" s="96" t="s">
        <v>256</v>
      </c>
      <c r="E15" s="103">
        <f>Participant_budget!B134</f>
        <v>0</v>
      </c>
    </row>
    <row r="16" spans="4:11" x14ac:dyDescent="0.25">
      <c r="D16" s="96" t="s">
        <v>257</v>
      </c>
      <c r="E16" s="100">
        <f>Participant_budget!C134</f>
        <v>0</v>
      </c>
    </row>
    <row r="17" spans="1:6" x14ac:dyDescent="0.25">
      <c r="D17" s="96" t="s">
        <v>258</v>
      </c>
      <c r="E17" s="103">
        <f>Participant_budget!D142</f>
        <v>0</v>
      </c>
    </row>
    <row r="18" spans="1:6" x14ac:dyDescent="0.25">
      <c r="D18" s="96" t="s">
        <v>259</v>
      </c>
      <c r="E18" s="100">
        <f>Participant_budget!E142</f>
        <v>0</v>
      </c>
    </row>
    <row r="19" spans="1:6" x14ac:dyDescent="0.25">
      <c r="D19" s="96" t="s">
        <v>260</v>
      </c>
      <c r="E19" s="103">
        <f>Participant_budget!D146</f>
        <v>0</v>
      </c>
    </row>
    <row r="20" spans="1:6" x14ac:dyDescent="0.25">
      <c r="D20" s="96" t="s">
        <v>261</v>
      </c>
      <c r="E20" s="100">
        <f>Participant_budget!E146</f>
        <v>0</v>
      </c>
    </row>
    <row r="21" spans="1:6" x14ac:dyDescent="0.25">
      <c r="D21" s="96" t="s">
        <v>262</v>
      </c>
      <c r="E21" s="103" t="str">
        <f>Participant_budget!D150</f>
        <v>__</v>
      </c>
    </row>
    <row r="22" spans="1:6" x14ac:dyDescent="0.25">
      <c r="D22" s="96" t="s">
        <v>263</v>
      </c>
      <c r="E22" s="100">
        <f>Participant_budget!E150</f>
        <v>0</v>
      </c>
    </row>
    <row r="23" spans="1:6" x14ac:dyDescent="0.25">
      <c r="D23" s="96" t="s">
        <v>264</v>
      </c>
      <c r="E23" s="103">
        <f>Participant_budget!D159</f>
        <v>0</v>
      </c>
    </row>
    <row r="24" spans="1:6" x14ac:dyDescent="0.25">
      <c r="D24" s="99" t="s">
        <v>265</v>
      </c>
      <c r="E24" s="100">
        <f>Participant_budget!E159</f>
        <v>0</v>
      </c>
    </row>
    <row r="25" spans="1:6" x14ac:dyDescent="0.25">
      <c r="D25" s="99" t="s">
        <v>266</v>
      </c>
      <c r="E25" s="103">
        <f>Participant_budget!D163</f>
        <v>0</v>
      </c>
    </row>
    <row r="26" spans="1:6" x14ac:dyDescent="0.25">
      <c r="D26" s="99" t="s">
        <v>267</v>
      </c>
      <c r="E26" s="100">
        <f>Participant_budget!E163</f>
        <v>0</v>
      </c>
    </row>
    <row r="27" spans="1:6" x14ac:dyDescent="0.25">
      <c r="D27" s="99" t="s">
        <v>268</v>
      </c>
      <c r="E27" s="103">
        <f>Participant_budget!D167</f>
        <v>0</v>
      </c>
    </row>
    <row r="28" spans="1:6" x14ac:dyDescent="0.25">
      <c r="D28" s="99" t="s">
        <v>269</v>
      </c>
      <c r="E28" s="100">
        <f>Participant_budget!E167</f>
        <v>0</v>
      </c>
    </row>
    <row r="29" spans="1:6" x14ac:dyDescent="0.25">
      <c r="D29" s="99" t="s">
        <v>270</v>
      </c>
      <c r="E29" s="103">
        <f>Participant_budget!D171</f>
        <v>0</v>
      </c>
    </row>
    <row r="30" spans="1:6" ht="15.75" thickBot="1" x14ac:dyDescent="0.3">
      <c r="A30" s="112"/>
      <c r="B30" s="112"/>
      <c r="C30" s="114"/>
      <c r="D30" s="115" t="s">
        <v>271</v>
      </c>
      <c r="E30" s="100">
        <f>Participant_budget!E171</f>
        <v>0</v>
      </c>
      <c r="F30" s="113"/>
    </row>
    <row r="31" spans="1:6" x14ac:dyDescent="0.25">
      <c r="A31" s="110"/>
      <c r="B31" s="110"/>
      <c r="C31" s="111" t="s">
        <v>272</v>
      </c>
      <c r="D31" s="108" t="s">
        <v>58</v>
      </c>
      <c r="E31" s="100">
        <f>Participant_budget!C22</f>
        <v>0</v>
      </c>
      <c r="F31" s="110"/>
    </row>
    <row r="32" spans="1:6" x14ac:dyDescent="0.25">
      <c r="D32" s="106" t="s">
        <v>60</v>
      </c>
      <c r="E32" s="100" t="str">
        <f>Participant_budget!D23</f>
        <v>Insert task name</v>
      </c>
    </row>
    <row r="33" spans="4:5" x14ac:dyDescent="0.25">
      <c r="D33" s="106" t="s">
        <v>62</v>
      </c>
      <c r="E33" s="100">
        <f>Participant_budget!D24</f>
        <v>0</v>
      </c>
    </row>
    <row r="34" spans="4:5" x14ac:dyDescent="0.25">
      <c r="D34" s="106" t="s">
        <v>63</v>
      </c>
      <c r="E34" s="100">
        <f>Participant_budget!D25</f>
        <v>0</v>
      </c>
    </row>
    <row r="35" spans="4:5" x14ac:dyDescent="0.25">
      <c r="D35" s="106" t="s">
        <v>64</v>
      </c>
      <c r="E35" s="100">
        <f>Participant_budget!D26</f>
        <v>0</v>
      </c>
    </row>
    <row r="36" spans="4:5" x14ac:dyDescent="0.25">
      <c r="D36" s="106" t="s">
        <v>65</v>
      </c>
      <c r="E36" s="100">
        <f>Participant_budget!D27</f>
        <v>0</v>
      </c>
    </row>
    <row r="37" spans="4:5" x14ac:dyDescent="0.25">
      <c r="D37" s="106" t="s">
        <v>66</v>
      </c>
      <c r="E37" s="100">
        <f>Participant_budget!D28</f>
        <v>0</v>
      </c>
    </row>
    <row r="38" spans="4:5" x14ac:dyDescent="0.25">
      <c r="D38" s="106" t="s">
        <v>67</v>
      </c>
      <c r="E38" s="100">
        <f>Participant_budget!D29</f>
        <v>0</v>
      </c>
    </row>
    <row r="39" spans="4:5" x14ac:dyDescent="0.25">
      <c r="D39" s="106" t="s">
        <v>68</v>
      </c>
      <c r="E39" s="100">
        <f>Participant_budget!D30</f>
        <v>0</v>
      </c>
    </row>
    <row r="40" spans="4:5" x14ac:dyDescent="0.25">
      <c r="D40" s="109" t="s">
        <v>69</v>
      </c>
      <c r="E40" s="100">
        <f>Participant_budget!C31</f>
        <v>0</v>
      </c>
    </row>
    <row r="41" spans="4:5" x14ac:dyDescent="0.25">
      <c r="D41" s="106" t="s">
        <v>70</v>
      </c>
      <c r="E41" s="100" t="str">
        <f>Participant_budget!D32</f>
        <v>Insert task name</v>
      </c>
    </row>
    <row r="42" spans="4:5" x14ac:dyDescent="0.25">
      <c r="D42" s="106" t="s">
        <v>71</v>
      </c>
      <c r="E42" s="100">
        <f>Participant_budget!D33</f>
        <v>0</v>
      </c>
    </row>
    <row r="43" spans="4:5" x14ac:dyDescent="0.25">
      <c r="D43" s="106" t="s">
        <v>72</v>
      </c>
      <c r="E43" s="100">
        <f>Participant_budget!D34</f>
        <v>0</v>
      </c>
    </row>
    <row r="44" spans="4:5" x14ac:dyDescent="0.25">
      <c r="D44" s="106" t="s">
        <v>73</v>
      </c>
      <c r="E44" s="100">
        <f>Participant_budget!D35</f>
        <v>0</v>
      </c>
    </row>
    <row r="45" spans="4:5" x14ac:dyDescent="0.25">
      <c r="D45" s="106" t="s">
        <v>74</v>
      </c>
      <c r="E45" s="100">
        <f>Participant_budget!D36</f>
        <v>0</v>
      </c>
    </row>
    <row r="46" spans="4:5" x14ac:dyDescent="0.25">
      <c r="D46" s="106" t="s">
        <v>75</v>
      </c>
      <c r="E46" s="100">
        <f>Participant_budget!D37</f>
        <v>0</v>
      </c>
    </row>
    <row r="47" spans="4:5" x14ac:dyDescent="0.25">
      <c r="D47" s="106" t="s">
        <v>76</v>
      </c>
      <c r="E47" s="100">
        <f>Participant_budget!D38</f>
        <v>0</v>
      </c>
    </row>
    <row r="48" spans="4:5" x14ac:dyDescent="0.25">
      <c r="D48" s="106" t="s">
        <v>77</v>
      </c>
      <c r="E48" s="100">
        <f>Participant_budget!D39</f>
        <v>0</v>
      </c>
    </row>
    <row r="49" spans="4:5" x14ac:dyDescent="0.25">
      <c r="D49" s="109" t="s">
        <v>78</v>
      </c>
      <c r="E49" s="100">
        <f>Participant_budget!C40</f>
        <v>0</v>
      </c>
    </row>
    <row r="50" spans="4:5" x14ac:dyDescent="0.25">
      <c r="D50" s="106" t="s">
        <v>79</v>
      </c>
      <c r="E50" s="100" t="str">
        <f>Participant_budget!D41</f>
        <v>Insert task name</v>
      </c>
    </row>
    <row r="51" spans="4:5" x14ac:dyDescent="0.25">
      <c r="D51" s="106" t="s">
        <v>80</v>
      </c>
      <c r="E51" s="100">
        <f>Participant_budget!D42</f>
        <v>0</v>
      </c>
    </row>
    <row r="52" spans="4:5" x14ac:dyDescent="0.25">
      <c r="D52" s="106" t="s">
        <v>81</v>
      </c>
      <c r="E52" s="100">
        <f>Participant_budget!D43</f>
        <v>0</v>
      </c>
    </row>
    <row r="53" spans="4:5" x14ac:dyDescent="0.25">
      <c r="D53" s="106" t="s">
        <v>82</v>
      </c>
      <c r="E53" s="100">
        <f>Participant_budget!D44</f>
        <v>0</v>
      </c>
    </row>
    <row r="54" spans="4:5" x14ac:dyDescent="0.25">
      <c r="D54" s="106" t="s">
        <v>83</v>
      </c>
      <c r="E54" s="100">
        <f>Participant_budget!D45</f>
        <v>0</v>
      </c>
    </row>
    <row r="55" spans="4:5" x14ac:dyDescent="0.25">
      <c r="D55" s="106" t="s">
        <v>84</v>
      </c>
      <c r="E55" s="100">
        <f>Participant_budget!D46</f>
        <v>0</v>
      </c>
    </row>
    <row r="56" spans="4:5" x14ac:dyDescent="0.25">
      <c r="D56" s="106" t="s">
        <v>85</v>
      </c>
      <c r="E56" s="100">
        <f>Participant_budget!D47</f>
        <v>0</v>
      </c>
    </row>
    <row r="57" spans="4:5" x14ac:dyDescent="0.25">
      <c r="D57" s="106" t="s">
        <v>86</v>
      </c>
      <c r="E57" s="100">
        <f>Participant_budget!D48</f>
        <v>0</v>
      </c>
    </row>
    <row r="58" spans="4:5" x14ac:dyDescent="0.25">
      <c r="D58" s="109" t="s">
        <v>87</v>
      </c>
      <c r="E58" s="100">
        <f>Participant_budget!C49</f>
        <v>0</v>
      </c>
    </row>
    <row r="59" spans="4:5" x14ac:dyDescent="0.25">
      <c r="D59" s="106" t="s">
        <v>88</v>
      </c>
      <c r="E59" s="100" t="str">
        <f>Participant_budget!D50</f>
        <v>Insert task name</v>
      </c>
    </row>
    <row r="60" spans="4:5" x14ac:dyDescent="0.25">
      <c r="D60" s="106" t="s">
        <v>89</v>
      </c>
      <c r="E60" s="100">
        <f>Participant_budget!D51</f>
        <v>0</v>
      </c>
    </row>
    <row r="61" spans="4:5" x14ac:dyDescent="0.25">
      <c r="D61" s="106" t="s">
        <v>90</v>
      </c>
      <c r="E61" s="100">
        <f>Participant_budget!D52</f>
        <v>0</v>
      </c>
    </row>
    <row r="62" spans="4:5" x14ac:dyDescent="0.25">
      <c r="D62" s="106" t="s">
        <v>91</v>
      </c>
      <c r="E62" s="100">
        <f>Participant_budget!D53</f>
        <v>0</v>
      </c>
    </row>
    <row r="63" spans="4:5" x14ac:dyDescent="0.25">
      <c r="D63" s="106" t="s">
        <v>92</v>
      </c>
      <c r="E63" s="100">
        <f>Participant_budget!D54</f>
        <v>0</v>
      </c>
    </row>
    <row r="64" spans="4:5" x14ac:dyDescent="0.25">
      <c r="D64" s="106" t="s">
        <v>93</v>
      </c>
      <c r="E64" s="100">
        <f>Participant_budget!D55</f>
        <v>0</v>
      </c>
    </row>
    <row r="65" spans="4:5" x14ac:dyDescent="0.25">
      <c r="D65" s="106" t="s">
        <v>94</v>
      </c>
      <c r="E65" s="100">
        <f>Participant_budget!D56</f>
        <v>0</v>
      </c>
    </row>
    <row r="66" spans="4:5" x14ac:dyDescent="0.25">
      <c r="D66" s="106" t="s">
        <v>95</v>
      </c>
      <c r="E66" s="100">
        <f>Participant_budget!D57</f>
        <v>0</v>
      </c>
    </row>
    <row r="67" spans="4:5" x14ac:dyDescent="0.25">
      <c r="D67" s="109" t="s">
        <v>96</v>
      </c>
      <c r="E67" s="100">
        <f>Participant_budget!C58</f>
        <v>0</v>
      </c>
    </row>
    <row r="68" spans="4:5" x14ac:dyDescent="0.25">
      <c r="D68" s="106" t="s">
        <v>97</v>
      </c>
      <c r="E68" s="100" t="str">
        <f>Participant_budget!D59</f>
        <v>Insert task name</v>
      </c>
    </row>
    <row r="69" spans="4:5" x14ac:dyDescent="0.25">
      <c r="D69" s="106" t="s">
        <v>98</v>
      </c>
      <c r="E69" s="100">
        <f>Participant_budget!D60</f>
        <v>0</v>
      </c>
    </row>
    <row r="70" spans="4:5" x14ac:dyDescent="0.25">
      <c r="D70" s="106" t="s">
        <v>99</v>
      </c>
      <c r="E70" s="100">
        <f>Participant_budget!D61</f>
        <v>0</v>
      </c>
    </row>
    <row r="71" spans="4:5" x14ac:dyDescent="0.25">
      <c r="D71" s="106" t="s">
        <v>100</v>
      </c>
      <c r="E71" s="100">
        <f>Participant_budget!D62</f>
        <v>0</v>
      </c>
    </row>
    <row r="72" spans="4:5" x14ac:dyDescent="0.25">
      <c r="D72" s="106" t="s">
        <v>101</v>
      </c>
      <c r="E72" s="100">
        <f>Participant_budget!D63</f>
        <v>0</v>
      </c>
    </row>
    <row r="73" spans="4:5" x14ac:dyDescent="0.25">
      <c r="D73" s="106" t="s">
        <v>102</v>
      </c>
      <c r="E73" s="100">
        <f>Participant_budget!D64</f>
        <v>0</v>
      </c>
    </row>
    <row r="74" spans="4:5" x14ac:dyDescent="0.25">
      <c r="D74" s="106" t="s">
        <v>103</v>
      </c>
      <c r="E74" s="100">
        <f>Participant_budget!D65</f>
        <v>0</v>
      </c>
    </row>
    <row r="75" spans="4:5" x14ac:dyDescent="0.25">
      <c r="D75" s="106" t="s">
        <v>104</v>
      </c>
      <c r="E75" s="100">
        <f>Participant_budget!D66</f>
        <v>0</v>
      </c>
    </row>
    <row r="76" spans="4:5" x14ac:dyDescent="0.25">
      <c r="D76" s="109" t="s">
        <v>105</v>
      </c>
      <c r="E76" s="100">
        <f>Participant_budget!C67</f>
        <v>0</v>
      </c>
    </row>
    <row r="77" spans="4:5" x14ac:dyDescent="0.25">
      <c r="D77" s="106" t="s">
        <v>106</v>
      </c>
      <c r="E77" s="100" t="str">
        <f>Participant_budget!D68</f>
        <v>Insert task name</v>
      </c>
    </row>
    <row r="78" spans="4:5" x14ac:dyDescent="0.25">
      <c r="D78" s="106" t="s">
        <v>107</v>
      </c>
      <c r="E78" s="100">
        <f>Participant_budget!D69</f>
        <v>0</v>
      </c>
    </row>
    <row r="79" spans="4:5" x14ac:dyDescent="0.25">
      <c r="D79" s="106" t="s">
        <v>108</v>
      </c>
      <c r="E79" s="100">
        <f>Participant_budget!D70</f>
        <v>0</v>
      </c>
    </row>
    <row r="80" spans="4:5" x14ac:dyDescent="0.25">
      <c r="D80" s="106" t="s">
        <v>109</v>
      </c>
      <c r="E80" s="100">
        <f>Participant_budget!D71</f>
        <v>0</v>
      </c>
    </row>
    <row r="81" spans="4:5" x14ac:dyDescent="0.25">
      <c r="D81" s="106" t="s">
        <v>110</v>
      </c>
      <c r="E81" s="100">
        <f>Participant_budget!D72</f>
        <v>0</v>
      </c>
    </row>
    <row r="82" spans="4:5" x14ac:dyDescent="0.25">
      <c r="D82" s="106" t="s">
        <v>111</v>
      </c>
      <c r="E82" s="100">
        <f>Participant_budget!D73</f>
        <v>0</v>
      </c>
    </row>
    <row r="83" spans="4:5" x14ac:dyDescent="0.25">
      <c r="D83" s="106" t="s">
        <v>112</v>
      </c>
      <c r="E83" s="100">
        <f>Participant_budget!D74</f>
        <v>0</v>
      </c>
    </row>
    <row r="84" spans="4:5" x14ac:dyDescent="0.25">
      <c r="D84" s="106" t="s">
        <v>113</v>
      </c>
      <c r="E84" s="100">
        <f>Participant_budget!D75</f>
        <v>0</v>
      </c>
    </row>
    <row r="85" spans="4:5" x14ac:dyDescent="0.25">
      <c r="D85" s="109" t="s">
        <v>114</v>
      </c>
      <c r="E85" s="100">
        <f>Participant_budget!C76</f>
        <v>0</v>
      </c>
    </row>
    <row r="86" spans="4:5" x14ac:dyDescent="0.25">
      <c r="D86" s="106" t="s">
        <v>273</v>
      </c>
      <c r="E86" s="100" t="str">
        <f>Participant_budget!D77</f>
        <v>Insert task name</v>
      </c>
    </row>
    <row r="87" spans="4:5" x14ac:dyDescent="0.25">
      <c r="D87" s="106" t="s">
        <v>116</v>
      </c>
      <c r="E87" s="100">
        <f>Participant_budget!D78</f>
        <v>0</v>
      </c>
    </row>
    <row r="88" spans="4:5" x14ac:dyDescent="0.25">
      <c r="D88" s="106" t="s">
        <v>117</v>
      </c>
      <c r="E88" s="100">
        <f>Participant_budget!D79</f>
        <v>0</v>
      </c>
    </row>
    <row r="89" spans="4:5" x14ac:dyDescent="0.25">
      <c r="D89" s="106" t="s">
        <v>118</v>
      </c>
      <c r="E89" s="100">
        <f>Participant_budget!D80</f>
        <v>0</v>
      </c>
    </row>
    <row r="90" spans="4:5" x14ac:dyDescent="0.25">
      <c r="D90" s="106" t="s">
        <v>119</v>
      </c>
      <c r="E90" s="100">
        <f>Participant_budget!D81</f>
        <v>0</v>
      </c>
    </row>
    <row r="91" spans="4:5" x14ac:dyDescent="0.25">
      <c r="D91" s="106" t="s">
        <v>120</v>
      </c>
      <c r="E91" s="100">
        <f>Participant_budget!D82</f>
        <v>0</v>
      </c>
    </row>
    <row r="92" spans="4:5" x14ac:dyDescent="0.25">
      <c r="D92" s="106" t="s">
        <v>121</v>
      </c>
      <c r="E92" s="100">
        <f>Participant_budget!D83</f>
        <v>0</v>
      </c>
    </row>
    <row r="93" spans="4:5" x14ac:dyDescent="0.25">
      <c r="D93" s="106" t="s">
        <v>122</v>
      </c>
      <c r="E93" s="100">
        <f>Participant_budget!D84</f>
        <v>0</v>
      </c>
    </row>
    <row r="94" spans="4:5" x14ac:dyDescent="0.25">
      <c r="D94" s="109" t="s">
        <v>123</v>
      </c>
      <c r="E94" s="100">
        <f>Participant_budget!C85</f>
        <v>0</v>
      </c>
    </row>
    <row r="95" spans="4:5" x14ac:dyDescent="0.25">
      <c r="D95" s="106" t="s">
        <v>124</v>
      </c>
      <c r="E95" s="100" t="str">
        <f>Participant_budget!D86</f>
        <v>Insert task name</v>
      </c>
    </row>
    <row r="96" spans="4:5" x14ac:dyDescent="0.25">
      <c r="D96" s="106" t="s">
        <v>125</v>
      </c>
      <c r="E96" s="100">
        <f>Participant_budget!D87</f>
        <v>0</v>
      </c>
    </row>
    <row r="97" spans="4:5" x14ac:dyDescent="0.25">
      <c r="D97" s="106" t="s">
        <v>126</v>
      </c>
      <c r="E97" s="100">
        <f>Participant_budget!D88</f>
        <v>0</v>
      </c>
    </row>
    <row r="98" spans="4:5" x14ac:dyDescent="0.25">
      <c r="D98" s="106" t="s">
        <v>127</v>
      </c>
      <c r="E98" s="100">
        <f>Participant_budget!D89</f>
        <v>0</v>
      </c>
    </row>
    <row r="99" spans="4:5" x14ac:dyDescent="0.25">
      <c r="D99" s="106" t="s">
        <v>128</v>
      </c>
      <c r="E99" s="100">
        <f>Participant_budget!D90</f>
        <v>0</v>
      </c>
    </row>
    <row r="100" spans="4:5" x14ac:dyDescent="0.25">
      <c r="D100" s="106" t="s">
        <v>129</v>
      </c>
      <c r="E100" s="100">
        <f>Participant_budget!D91</f>
        <v>0</v>
      </c>
    </row>
    <row r="101" spans="4:5" x14ac:dyDescent="0.25">
      <c r="D101" s="106" t="s">
        <v>130</v>
      </c>
      <c r="E101" s="100">
        <f>Participant_budget!D92</f>
        <v>0</v>
      </c>
    </row>
    <row r="102" spans="4:5" x14ac:dyDescent="0.25">
      <c r="D102" s="106" t="s">
        <v>131</v>
      </c>
      <c r="E102" s="100">
        <f>Participant_budget!D93</f>
        <v>0</v>
      </c>
    </row>
    <row r="103" spans="4:5" x14ac:dyDescent="0.25">
      <c r="D103" s="109" t="s">
        <v>132</v>
      </c>
      <c r="E103" s="100">
        <f>Participant_budget!C94</f>
        <v>0</v>
      </c>
    </row>
    <row r="104" spans="4:5" x14ac:dyDescent="0.25">
      <c r="D104" s="106" t="s">
        <v>133</v>
      </c>
      <c r="E104" s="100" t="str">
        <f>Participant_budget!D95</f>
        <v>Insert task name</v>
      </c>
    </row>
    <row r="105" spans="4:5" x14ac:dyDescent="0.25">
      <c r="D105" s="106" t="s">
        <v>134</v>
      </c>
      <c r="E105" s="100">
        <f>Participant_budget!D96</f>
        <v>0</v>
      </c>
    </row>
    <row r="106" spans="4:5" x14ac:dyDescent="0.25">
      <c r="D106" s="106" t="s">
        <v>135</v>
      </c>
      <c r="E106" s="100">
        <f>Participant_budget!D97</f>
        <v>0</v>
      </c>
    </row>
    <row r="107" spans="4:5" x14ac:dyDescent="0.25">
      <c r="D107" s="106" t="s">
        <v>136</v>
      </c>
      <c r="E107" s="100">
        <f>Participant_budget!D98</f>
        <v>0</v>
      </c>
    </row>
    <row r="108" spans="4:5" x14ac:dyDescent="0.25">
      <c r="D108" s="106" t="s">
        <v>137</v>
      </c>
      <c r="E108" s="100">
        <f>Participant_budget!D99</f>
        <v>0</v>
      </c>
    </row>
    <row r="109" spans="4:5" x14ac:dyDescent="0.25">
      <c r="D109" s="106" t="s">
        <v>138</v>
      </c>
      <c r="E109" s="100">
        <f>Participant_budget!D100</f>
        <v>0</v>
      </c>
    </row>
    <row r="110" spans="4:5" x14ac:dyDescent="0.25">
      <c r="D110" s="106" t="s">
        <v>139</v>
      </c>
      <c r="E110" s="100">
        <f>Participant_budget!D101</f>
        <v>0</v>
      </c>
    </row>
    <row r="111" spans="4:5" x14ac:dyDescent="0.25">
      <c r="D111" s="106" t="s">
        <v>140</v>
      </c>
      <c r="E111" s="100">
        <f>Participant_budget!D102</f>
        <v>0</v>
      </c>
    </row>
    <row r="112" spans="4:5" x14ac:dyDescent="0.25">
      <c r="D112" s="109" t="s">
        <v>141</v>
      </c>
      <c r="E112" s="100">
        <f>Participant_budget!C103</f>
        <v>0</v>
      </c>
    </row>
    <row r="113" spans="4:5" x14ac:dyDescent="0.25">
      <c r="D113" s="106" t="s">
        <v>142</v>
      </c>
      <c r="E113" s="100" t="str">
        <f>Participant_budget!D104</f>
        <v>Insert task name</v>
      </c>
    </row>
    <row r="114" spans="4:5" x14ac:dyDescent="0.25">
      <c r="D114" s="106" t="s">
        <v>143</v>
      </c>
      <c r="E114" s="100">
        <f>Participant_budget!D105</f>
        <v>0</v>
      </c>
    </row>
    <row r="115" spans="4:5" x14ac:dyDescent="0.25">
      <c r="D115" s="106" t="s">
        <v>144</v>
      </c>
      <c r="E115" s="100">
        <f>Participant_budget!D106</f>
        <v>0</v>
      </c>
    </row>
    <row r="116" spans="4:5" x14ac:dyDescent="0.25">
      <c r="D116" s="106" t="s">
        <v>145</v>
      </c>
      <c r="E116" s="100">
        <f>Participant_budget!D107</f>
        <v>0</v>
      </c>
    </row>
    <row r="117" spans="4:5" x14ac:dyDescent="0.25">
      <c r="D117" s="106" t="s">
        <v>146</v>
      </c>
      <c r="E117" s="100">
        <f>Participant_budget!D108</f>
        <v>0</v>
      </c>
    </row>
    <row r="118" spans="4:5" x14ac:dyDescent="0.25">
      <c r="D118" s="106" t="s">
        <v>147</v>
      </c>
      <c r="E118" s="100">
        <f>Participant_budget!D109</f>
        <v>0</v>
      </c>
    </row>
    <row r="119" spans="4:5" x14ac:dyDescent="0.25">
      <c r="D119" s="106" t="s">
        <v>148</v>
      </c>
      <c r="E119" s="100">
        <f>Participant_budget!D110</f>
        <v>0</v>
      </c>
    </row>
    <row r="120" spans="4:5" x14ac:dyDescent="0.25">
      <c r="D120" s="106" t="s">
        <v>149</v>
      </c>
      <c r="E120" s="100">
        <f>Participant_budget!D111</f>
        <v>0</v>
      </c>
    </row>
    <row r="121" spans="4:5" x14ac:dyDescent="0.25">
      <c r="D121" s="109" t="s">
        <v>150</v>
      </c>
      <c r="E121" s="100" t="str">
        <f>Participant_budget!C112</f>
        <v>Insert WP name</v>
      </c>
    </row>
    <row r="122" spans="4:5" x14ac:dyDescent="0.25">
      <c r="D122" s="106" t="s">
        <v>151</v>
      </c>
      <c r="E122" s="100" t="str">
        <f>Participant_budget!D113</f>
        <v>Insert task name</v>
      </c>
    </row>
    <row r="123" spans="4:5" x14ac:dyDescent="0.25">
      <c r="D123" s="106" t="s">
        <v>152</v>
      </c>
      <c r="E123" s="100">
        <f>Participant_budget!D114</f>
        <v>0</v>
      </c>
    </row>
    <row r="124" spans="4:5" x14ac:dyDescent="0.25">
      <c r="D124" s="106" t="s">
        <v>153</v>
      </c>
      <c r="E124" s="100">
        <f>Participant_budget!D115</f>
        <v>0</v>
      </c>
    </row>
    <row r="125" spans="4:5" x14ac:dyDescent="0.25">
      <c r="D125" s="106" t="s">
        <v>154</v>
      </c>
      <c r="E125" s="100">
        <f>Participant_budget!D116</f>
        <v>0</v>
      </c>
    </row>
    <row r="126" spans="4:5" x14ac:dyDescent="0.25">
      <c r="D126" s="106" t="s">
        <v>155</v>
      </c>
      <c r="E126" s="100">
        <f>Participant_budget!D117</f>
        <v>0</v>
      </c>
    </row>
    <row r="127" spans="4:5" x14ac:dyDescent="0.25">
      <c r="D127" s="106" t="s">
        <v>156</v>
      </c>
      <c r="E127" s="100">
        <f>Participant_budget!D118</f>
        <v>0</v>
      </c>
    </row>
    <row r="128" spans="4:5" x14ac:dyDescent="0.25">
      <c r="D128" s="106" t="s">
        <v>157</v>
      </c>
      <c r="E128" s="100">
        <f>Participant_budget!D119</f>
        <v>0</v>
      </c>
    </row>
    <row r="129" spans="1:6" x14ac:dyDescent="0.25">
      <c r="D129" s="106" t="s">
        <v>158</v>
      </c>
      <c r="E129" s="100">
        <f>Participant_budget!D120</f>
        <v>0</v>
      </c>
    </row>
    <row r="130" spans="1:6" x14ac:dyDescent="0.25">
      <c r="D130" s="109" t="s">
        <v>159</v>
      </c>
      <c r="E130" s="100" t="str">
        <f>Participant_budget!C121</f>
        <v>Insert WP name</v>
      </c>
    </row>
    <row r="131" spans="1:6" x14ac:dyDescent="0.25">
      <c r="D131" s="106" t="s">
        <v>160</v>
      </c>
      <c r="E131" s="100" t="str">
        <f>Participant_budget!D122</f>
        <v>Insert task name</v>
      </c>
    </row>
    <row r="132" spans="1:6" x14ac:dyDescent="0.25">
      <c r="D132" s="106" t="s">
        <v>161</v>
      </c>
      <c r="E132" s="100">
        <f>Participant_budget!D123</f>
        <v>0</v>
      </c>
    </row>
    <row r="133" spans="1:6" x14ac:dyDescent="0.25">
      <c r="D133" s="106" t="s">
        <v>274</v>
      </c>
      <c r="E133" s="100">
        <f>Participant_budget!D124</f>
        <v>0</v>
      </c>
    </row>
    <row r="134" spans="1:6" x14ac:dyDescent="0.25">
      <c r="D134" s="106" t="s">
        <v>163</v>
      </c>
      <c r="E134" s="100">
        <f>Participant_budget!D125</f>
        <v>0</v>
      </c>
    </row>
    <row r="135" spans="1:6" x14ac:dyDescent="0.25">
      <c r="D135" s="106" t="s">
        <v>164</v>
      </c>
      <c r="E135" s="100">
        <f>Participant_budget!D126</f>
        <v>0</v>
      </c>
    </row>
    <row r="136" spans="1:6" x14ac:dyDescent="0.25">
      <c r="D136" s="106" t="s">
        <v>165</v>
      </c>
      <c r="E136" s="100">
        <f>Participant_budget!D127</f>
        <v>0</v>
      </c>
    </row>
    <row r="137" spans="1:6" x14ac:dyDescent="0.25">
      <c r="D137" s="106" t="s">
        <v>166</v>
      </c>
      <c r="E137" s="100">
        <f>Participant_budget!D128</f>
        <v>0</v>
      </c>
    </row>
    <row r="138" spans="1:6" ht="15.75" thickBot="1" x14ac:dyDescent="0.3">
      <c r="A138" s="112"/>
      <c r="B138" s="112"/>
      <c r="C138" s="112"/>
      <c r="D138" s="107" t="s">
        <v>167</v>
      </c>
      <c r="E138" s="100">
        <f>Participant_budget!D129</f>
        <v>0</v>
      </c>
      <c r="F138" s="113"/>
    </row>
    <row r="139" spans="1:6" x14ac:dyDescent="0.25">
      <c r="A139" s="110"/>
      <c r="B139" s="110"/>
      <c r="C139" s="111" t="s">
        <v>275</v>
      </c>
      <c r="D139" s="108" t="s">
        <v>58</v>
      </c>
      <c r="E139" s="100">
        <f>Participant_budget!F22</f>
        <v>0</v>
      </c>
      <c r="F139" s="110"/>
    </row>
    <row r="140" spans="1:6" x14ac:dyDescent="0.25">
      <c r="D140" s="106" t="s">
        <v>60</v>
      </c>
      <c r="E140" s="100">
        <f>Participant_budget!F23</f>
        <v>0</v>
      </c>
    </row>
    <row r="141" spans="1:6" x14ac:dyDescent="0.25">
      <c r="D141" s="106" t="s">
        <v>62</v>
      </c>
      <c r="E141" s="100">
        <f>Participant_budget!F24</f>
        <v>0</v>
      </c>
    </row>
    <row r="142" spans="1:6" x14ac:dyDescent="0.25">
      <c r="D142" s="106" t="s">
        <v>63</v>
      </c>
      <c r="E142" s="100">
        <f>Participant_budget!F25</f>
        <v>0</v>
      </c>
    </row>
    <row r="143" spans="1:6" x14ac:dyDescent="0.25">
      <c r="D143" s="106" t="s">
        <v>64</v>
      </c>
      <c r="E143" s="100">
        <f>Participant_budget!F26</f>
        <v>0</v>
      </c>
    </row>
    <row r="144" spans="1:6" x14ac:dyDescent="0.25">
      <c r="D144" s="106" t="s">
        <v>65</v>
      </c>
      <c r="E144" s="100">
        <f>Participant_budget!F27</f>
        <v>0</v>
      </c>
    </row>
    <row r="145" spans="4:5" x14ac:dyDescent="0.25">
      <c r="D145" s="106" t="s">
        <v>66</v>
      </c>
      <c r="E145" s="100">
        <f>Participant_budget!F28</f>
        <v>0</v>
      </c>
    </row>
    <row r="146" spans="4:5" x14ac:dyDescent="0.25">
      <c r="D146" s="106" t="s">
        <v>67</v>
      </c>
      <c r="E146" s="100">
        <f>Participant_budget!F29</f>
        <v>0</v>
      </c>
    </row>
    <row r="147" spans="4:5" x14ac:dyDescent="0.25">
      <c r="D147" s="106" t="s">
        <v>68</v>
      </c>
      <c r="E147" s="100">
        <f>Participant_budget!F30</f>
        <v>0</v>
      </c>
    </row>
    <row r="148" spans="4:5" x14ac:dyDescent="0.25">
      <c r="D148" s="109" t="s">
        <v>69</v>
      </c>
      <c r="E148" s="100">
        <f>Participant_budget!F31</f>
        <v>0</v>
      </c>
    </row>
    <row r="149" spans="4:5" x14ac:dyDescent="0.25">
      <c r="D149" s="106" t="s">
        <v>70</v>
      </c>
      <c r="E149" s="100">
        <f>Participant_budget!F32</f>
        <v>0</v>
      </c>
    </row>
    <row r="150" spans="4:5" x14ac:dyDescent="0.25">
      <c r="D150" s="106" t="s">
        <v>71</v>
      </c>
      <c r="E150" s="100">
        <f>Participant_budget!F33</f>
        <v>0</v>
      </c>
    </row>
    <row r="151" spans="4:5" x14ac:dyDescent="0.25">
      <c r="D151" s="106" t="s">
        <v>72</v>
      </c>
      <c r="E151" s="100">
        <f>Participant_budget!F34</f>
        <v>0</v>
      </c>
    </row>
    <row r="152" spans="4:5" x14ac:dyDescent="0.25">
      <c r="D152" s="106" t="s">
        <v>73</v>
      </c>
      <c r="E152" s="100">
        <f>Participant_budget!F35</f>
        <v>0</v>
      </c>
    </row>
    <row r="153" spans="4:5" x14ac:dyDescent="0.25">
      <c r="D153" s="106" t="s">
        <v>74</v>
      </c>
      <c r="E153" s="100">
        <f>Participant_budget!F36</f>
        <v>0</v>
      </c>
    </row>
    <row r="154" spans="4:5" x14ac:dyDescent="0.25">
      <c r="D154" s="106" t="s">
        <v>75</v>
      </c>
      <c r="E154" s="100">
        <f>Participant_budget!F37</f>
        <v>0</v>
      </c>
    </row>
    <row r="155" spans="4:5" x14ac:dyDescent="0.25">
      <c r="D155" s="106" t="s">
        <v>76</v>
      </c>
      <c r="E155" s="100">
        <f>Participant_budget!F38</f>
        <v>0</v>
      </c>
    </row>
    <row r="156" spans="4:5" x14ac:dyDescent="0.25">
      <c r="D156" s="106" t="s">
        <v>77</v>
      </c>
      <c r="E156" s="100">
        <f>Participant_budget!F39</f>
        <v>0</v>
      </c>
    </row>
    <row r="157" spans="4:5" x14ac:dyDescent="0.25">
      <c r="D157" s="109" t="s">
        <v>78</v>
      </c>
      <c r="E157" s="100">
        <f>Participant_budget!F40</f>
        <v>0</v>
      </c>
    </row>
    <row r="158" spans="4:5" x14ac:dyDescent="0.25">
      <c r="D158" s="106" t="s">
        <v>79</v>
      </c>
      <c r="E158" s="100">
        <f>Participant_budget!F41</f>
        <v>0</v>
      </c>
    </row>
    <row r="159" spans="4:5" x14ac:dyDescent="0.25">
      <c r="D159" s="106" t="s">
        <v>80</v>
      </c>
      <c r="E159" s="100">
        <f>Participant_budget!F42</f>
        <v>0</v>
      </c>
    </row>
    <row r="160" spans="4:5" x14ac:dyDescent="0.25">
      <c r="D160" s="106" t="s">
        <v>81</v>
      </c>
      <c r="E160" s="100">
        <f>Participant_budget!F43</f>
        <v>0</v>
      </c>
    </row>
    <row r="161" spans="4:5" x14ac:dyDescent="0.25">
      <c r="D161" s="106" t="s">
        <v>82</v>
      </c>
      <c r="E161" s="100">
        <f>Participant_budget!F44</f>
        <v>0</v>
      </c>
    </row>
    <row r="162" spans="4:5" x14ac:dyDescent="0.25">
      <c r="D162" s="106" t="s">
        <v>83</v>
      </c>
      <c r="E162" s="100">
        <f>Participant_budget!F45</f>
        <v>0</v>
      </c>
    </row>
    <row r="163" spans="4:5" x14ac:dyDescent="0.25">
      <c r="D163" s="106" t="s">
        <v>84</v>
      </c>
      <c r="E163" s="100">
        <f>Participant_budget!F46</f>
        <v>0</v>
      </c>
    </row>
    <row r="164" spans="4:5" x14ac:dyDescent="0.25">
      <c r="D164" s="106" t="s">
        <v>85</v>
      </c>
      <c r="E164" s="100">
        <f>Participant_budget!F47</f>
        <v>0</v>
      </c>
    </row>
    <row r="165" spans="4:5" x14ac:dyDescent="0.25">
      <c r="D165" s="106" t="s">
        <v>86</v>
      </c>
      <c r="E165" s="100">
        <f>Participant_budget!F48</f>
        <v>0</v>
      </c>
    </row>
    <row r="166" spans="4:5" x14ac:dyDescent="0.25">
      <c r="D166" s="109" t="s">
        <v>87</v>
      </c>
      <c r="E166" s="100">
        <f>Participant_budget!F49</f>
        <v>0</v>
      </c>
    </row>
    <row r="167" spans="4:5" x14ac:dyDescent="0.25">
      <c r="D167" s="106" t="s">
        <v>88</v>
      </c>
      <c r="E167" s="100">
        <f>Participant_budget!F50</f>
        <v>0</v>
      </c>
    </row>
    <row r="168" spans="4:5" x14ac:dyDescent="0.25">
      <c r="D168" s="106" t="s">
        <v>89</v>
      </c>
      <c r="E168" s="100">
        <f>Participant_budget!F51</f>
        <v>0</v>
      </c>
    </row>
    <row r="169" spans="4:5" x14ac:dyDescent="0.25">
      <c r="D169" s="106" t="s">
        <v>90</v>
      </c>
      <c r="E169" s="100">
        <f>Participant_budget!F52</f>
        <v>0</v>
      </c>
    </row>
    <row r="170" spans="4:5" x14ac:dyDescent="0.25">
      <c r="D170" s="106" t="s">
        <v>91</v>
      </c>
      <c r="E170" s="100">
        <f>Participant_budget!F53</f>
        <v>0</v>
      </c>
    </row>
    <row r="171" spans="4:5" x14ac:dyDescent="0.25">
      <c r="D171" s="106" t="s">
        <v>92</v>
      </c>
      <c r="E171" s="100">
        <f>Participant_budget!F54</f>
        <v>0</v>
      </c>
    </row>
    <row r="172" spans="4:5" x14ac:dyDescent="0.25">
      <c r="D172" s="106" t="s">
        <v>93</v>
      </c>
      <c r="E172" s="100">
        <f>Participant_budget!F55</f>
        <v>0</v>
      </c>
    </row>
    <row r="173" spans="4:5" x14ac:dyDescent="0.25">
      <c r="D173" s="106" t="s">
        <v>94</v>
      </c>
      <c r="E173" s="100">
        <f>Participant_budget!F56</f>
        <v>0</v>
      </c>
    </row>
    <row r="174" spans="4:5" x14ac:dyDescent="0.25">
      <c r="D174" s="106" t="s">
        <v>95</v>
      </c>
      <c r="E174" s="100">
        <f>Participant_budget!F57</f>
        <v>0</v>
      </c>
    </row>
    <row r="175" spans="4:5" x14ac:dyDescent="0.25">
      <c r="D175" s="109" t="s">
        <v>96</v>
      </c>
      <c r="E175" s="100">
        <f>Participant_budget!F58</f>
        <v>0</v>
      </c>
    </row>
    <row r="176" spans="4:5" x14ac:dyDescent="0.25">
      <c r="D176" s="106" t="s">
        <v>97</v>
      </c>
      <c r="E176" s="100">
        <f>Participant_budget!F59</f>
        <v>0</v>
      </c>
    </row>
    <row r="177" spans="4:5" x14ac:dyDescent="0.25">
      <c r="D177" s="106" t="s">
        <v>98</v>
      </c>
      <c r="E177" s="100">
        <f>Participant_budget!F60</f>
        <v>0</v>
      </c>
    </row>
    <row r="178" spans="4:5" x14ac:dyDescent="0.25">
      <c r="D178" s="106" t="s">
        <v>99</v>
      </c>
      <c r="E178" s="100">
        <f>Participant_budget!F61</f>
        <v>0</v>
      </c>
    </row>
    <row r="179" spans="4:5" x14ac:dyDescent="0.25">
      <c r="D179" s="106" t="s">
        <v>100</v>
      </c>
      <c r="E179" s="100">
        <f>Participant_budget!F62</f>
        <v>0</v>
      </c>
    </row>
    <row r="180" spans="4:5" x14ac:dyDescent="0.25">
      <c r="D180" s="106" t="s">
        <v>101</v>
      </c>
      <c r="E180" s="100">
        <f>Participant_budget!F63</f>
        <v>0</v>
      </c>
    </row>
    <row r="181" spans="4:5" x14ac:dyDescent="0.25">
      <c r="D181" s="106" t="s">
        <v>102</v>
      </c>
      <c r="E181" s="100">
        <f>Participant_budget!F64</f>
        <v>0</v>
      </c>
    </row>
    <row r="182" spans="4:5" x14ac:dyDescent="0.25">
      <c r="D182" s="106" t="s">
        <v>103</v>
      </c>
      <c r="E182" s="100">
        <f>Participant_budget!F65</f>
        <v>0</v>
      </c>
    </row>
    <row r="183" spans="4:5" x14ac:dyDescent="0.25">
      <c r="D183" s="106" t="s">
        <v>104</v>
      </c>
      <c r="E183" s="100">
        <f>Participant_budget!F66</f>
        <v>0</v>
      </c>
    </row>
    <row r="184" spans="4:5" x14ac:dyDescent="0.25">
      <c r="D184" s="109" t="s">
        <v>105</v>
      </c>
      <c r="E184" s="100">
        <f>Participant_budget!F67</f>
        <v>0</v>
      </c>
    </row>
    <row r="185" spans="4:5" x14ac:dyDescent="0.25">
      <c r="D185" s="106" t="s">
        <v>106</v>
      </c>
      <c r="E185" s="100">
        <f>Participant_budget!F68</f>
        <v>0</v>
      </c>
    </row>
    <row r="186" spans="4:5" x14ac:dyDescent="0.25">
      <c r="D186" s="106" t="s">
        <v>107</v>
      </c>
      <c r="E186" s="100">
        <f>Participant_budget!F69</f>
        <v>0</v>
      </c>
    </row>
    <row r="187" spans="4:5" x14ac:dyDescent="0.25">
      <c r="D187" s="106" t="s">
        <v>108</v>
      </c>
      <c r="E187" s="100">
        <f>Participant_budget!F70</f>
        <v>0</v>
      </c>
    </row>
    <row r="188" spans="4:5" x14ac:dyDescent="0.25">
      <c r="D188" s="106" t="s">
        <v>109</v>
      </c>
      <c r="E188" s="100">
        <f>Participant_budget!F71</f>
        <v>0</v>
      </c>
    </row>
    <row r="189" spans="4:5" x14ac:dyDescent="0.25">
      <c r="D189" s="106" t="s">
        <v>110</v>
      </c>
      <c r="E189" s="100">
        <f>Participant_budget!F72</f>
        <v>0</v>
      </c>
    </row>
    <row r="190" spans="4:5" x14ac:dyDescent="0.25">
      <c r="D190" s="106" t="s">
        <v>111</v>
      </c>
      <c r="E190" s="100">
        <f>Participant_budget!F73</f>
        <v>0</v>
      </c>
    </row>
    <row r="191" spans="4:5" x14ac:dyDescent="0.25">
      <c r="D191" s="106" t="s">
        <v>112</v>
      </c>
      <c r="E191" s="100">
        <f>Participant_budget!F74</f>
        <v>0</v>
      </c>
    </row>
    <row r="192" spans="4:5" x14ac:dyDescent="0.25">
      <c r="D192" s="106" t="s">
        <v>113</v>
      </c>
      <c r="E192" s="100">
        <f>Participant_budget!F75</f>
        <v>0</v>
      </c>
    </row>
    <row r="193" spans="4:5" x14ac:dyDescent="0.25">
      <c r="D193" s="109" t="s">
        <v>114</v>
      </c>
      <c r="E193" s="100">
        <f>Participant_budget!F76</f>
        <v>0</v>
      </c>
    </row>
    <row r="194" spans="4:5" x14ac:dyDescent="0.25">
      <c r="D194" s="106" t="s">
        <v>273</v>
      </c>
      <c r="E194" s="100">
        <f>Participant_budget!F77</f>
        <v>0</v>
      </c>
    </row>
    <row r="195" spans="4:5" x14ac:dyDescent="0.25">
      <c r="D195" s="106" t="s">
        <v>116</v>
      </c>
      <c r="E195" s="100">
        <f>Participant_budget!F78</f>
        <v>0</v>
      </c>
    </row>
    <row r="196" spans="4:5" x14ac:dyDescent="0.25">
      <c r="D196" s="106" t="s">
        <v>117</v>
      </c>
      <c r="E196" s="100">
        <f>Participant_budget!F79</f>
        <v>0</v>
      </c>
    </row>
    <row r="197" spans="4:5" x14ac:dyDescent="0.25">
      <c r="D197" s="106" t="s">
        <v>118</v>
      </c>
      <c r="E197" s="100">
        <f>Participant_budget!F80</f>
        <v>0</v>
      </c>
    </row>
    <row r="198" spans="4:5" x14ac:dyDescent="0.25">
      <c r="D198" s="106" t="s">
        <v>119</v>
      </c>
      <c r="E198" s="100">
        <f>Participant_budget!F81</f>
        <v>0</v>
      </c>
    </row>
    <row r="199" spans="4:5" x14ac:dyDescent="0.25">
      <c r="D199" s="106" t="s">
        <v>120</v>
      </c>
      <c r="E199" s="100">
        <f>Participant_budget!F82</f>
        <v>0</v>
      </c>
    </row>
    <row r="200" spans="4:5" x14ac:dyDescent="0.25">
      <c r="D200" s="106" t="s">
        <v>121</v>
      </c>
      <c r="E200" s="100">
        <f>Participant_budget!F83</f>
        <v>0</v>
      </c>
    </row>
    <row r="201" spans="4:5" x14ac:dyDescent="0.25">
      <c r="D201" s="106" t="s">
        <v>122</v>
      </c>
      <c r="E201" s="100">
        <f>Participant_budget!F84</f>
        <v>0</v>
      </c>
    </row>
    <row r="202" spans="4:5" x14ac:dyDescent="0.25">
      <c r="D202" s="109" t="s">
        <v>123</v>
      </c>
      <c r="E202" s="100">
        <f>Participant_budget!F85</f>
        <v>0</v>
      </c>
    </row>
    <row r="203" spans="4:5" x14ac:dyDescent="0.25">
      <c r="D203" s="106" t="s">
        <v>124</v>
      </c>
      <c r="E203" s="100">
        <f>Participant_budget!F86</f>
        <v>0</v>
      </c>
    </row>
    <row r="204" spans="4:5" x14ac:dyDescent="0.25">
      <c r="D204" s="106" t="s">
        <v>125</v>
      </c>
      <c r="E204" s="100">
        <f>Participant_budget!F87</f>
        <v>0</v>
      </c>
    </row>
    <row r="205" spans="4:5" x14ac:dyDescent="0.25">
      <c r="D205" s="106" t="s">
        <v>126</v>
      </c>
      <c r="E205" s="100">
        <f>Participant_budget!F88</f>
        <v>0</v>
      </c>
    </row>
    <row r="206" spans="4:5" x14ac:dyDescent="0.25">
      <c r="D206" s="106" t="s">
        <v>127</v>
      </c>
      <c r="E206" s="100">
        <f>Participant_budget!F89</f>
        <v>0</v>
      </c>
    </row>
    <row r="207" spans="4:5" x14ac:dyDescent="0.25">
      <c r="D207" s="106" t="s">
        <v>128</v>
      </c>
      <c r="E207" s="100">
        <f>Participant_budget!F90</f>
        <v>0</v>
      </c>
    </row>
    <row r="208" spans="4:5" x14ac:dyDescent="0.25">
      <c r="D208" s="106" t="s">
        <v>129</v>
      </c>
      <c r="E208" s="100">
        <f>Participant_budget!F91</f>
        <v>0</v>
      </c>
    </row>
    <row r="209" spans="4:5" x14ac:dyDescent="0.25">
      <c r="D209" s="106" t="s">
        <v>130</v>
      </c>
      <c r="E209" s="100">
        <f>Participant_budget!F92</f>
        <v>0</v>
      </c>
    </row>
    <row r="210" spans="4:5" x14ac:dyDescent="0.25">
      <c r="D210" s="106" t="s">
        <v>131</v>
      </c>
      <c r="E210" s="100">
        <f>Participant_budget!F93</f>
        <v>0</v>
      </c>
    </row>
    <row r="211" spans="4:5" x14ac:dyDescent="0.25">
      <c r="D211" s="109" t="s">
        <v>132</v>
      </c>
      <c r="E211" s="100">
        <f>Participant_budget!F94</f>
        <v>0</v>
      </c>
    </row>
    <row r="212" spans="4:5" x14ac:dyDescent="0.25">
      <c r="D212" s="106" t="s">
        <v>133</v>
      </c>
      <c r="E212" s="100">
        <f>Participant_budget!F95</f>
        <v>0</v>
      </c>
    </row>
    <row r="213" spans="4:5" x14ac:dyDescent="0.25">
      <c r="D213" s="106" t="s">
        <v>134</v>
      </c>
      <c r="E213" s="100">
        <f>Participant_budget!F96</f>
        <v>0</v>
      </c>
    </row>
    <row r="214" spans="4:5" x14ac:dyDescent="0.25">
      <c r="D214" s="106" t="s">
        <v>135</v>
      </c>
      <c r="E214" s="100">
        <f>Participant_budget!F97</f>
        <v>0</v>
      </c>
    </row>
    <row r="215" spans="4:5" x14ac:dyDescent="0.25">
      <c r="D215" s="106" t="s">
        <v>136</v>
      </c>
      <c r="E215" s="100">
        <f>Participant_budget!F98</f>
        <v>0</v>
      </c>
    </row>
    <row r="216" spans="4:5" x14ac:dyDescent="0.25">
      <c r="D216" s="106" t="s">
        <v>137</v>
      </c>
      <c r="E216" s="100">
        <f>Participant_budget!F99</f>
        <v>0</v>
      </c>
    </row>
    <row r="217" spans="4:5" x14ac:dyDescent="0.25">
      <c r="D217" s="106" t="s">
        <v>138</v>
      </c>
      <c r="E217" s="100">
        <f>Participant_budget!F100</f>
        <v>0</v>
      </c>
    </row>
    <row r="218" spans="4:5" x14ac:dyDescent="0.25">
      <c r="D218" s="106" t="s">
        <v>139</v>
      </c>
      <c r="E218" s="100">
        <f>Participant_budget!F101</f>
        <v>0</v>
      </c>
    </row>
    <row r="219" spans="4:5" x14ac:dyDescent="0.25">
      <c r="D219" s="106" t="s">
        <v>140</v>
      </c>
      <c r="E219" s="100">
        <f>Participant_budget!F102</f>
        <v>0</v>
      </c>
    </row>
    <row r="220" spans="4:5" x14ac:dyDescent="0.25">
      <c r="D220" s="109" t="s">
        <v>141</v>
      </c>
      <c r="E220" s="100">
        <f>Participant_budget!F103</f>
        <v>0</v>
      </c>
    </row>
    <row r="221" spans="4:5" x14ac:dyDescent="0.25">
      <c r="D221" s="106" t="s">
        <v>142</v>
      </c>
      <c r="E221" s="100">
        <f>Participant_budget!F104</f>
        <v>0</v>
      </c>
    </row>
    <row r="222" spans="4:5" x14ac:dyDescent="0.25">
      <c r="D222" s="106" t="s">
        <v>143</v>
      </c>
      <c r="E222" s="100">
        <f>Participant_budget!F105</f>
        <v>0</v>
      </c>
    </row>
    <row r="223" spans="4:5" x14ac:dyDescent="0.25">
      <c r="D223" s="106" t="s">
        <v>144</v>
      </c>
      <c r="E223" s="100">
        <f>Participant_budget!F106</f>
        <v>0</v>
      </c>
    </row>
    <row r="224" spans="4:5" x14ac:dyDescent="0.25">
      <c r="D224" s="106" t="s">
        <v>145</v>
      </c>
      <c r="E224" s="100">
        <f>Participant_budget!F107</f>
        <v>0</v>
      </c>
    </row>
    <row r="225" spans="4:5" x14ac:dyDescent="0.25">
      <c r="D225" s="106" t="s">
        <v>146</v>
      </c>
      <c r="E225" s="100">
        <f>Participant_budget!F108</f>
        <v>0</v>
      </c>
    </row>
    <row r="226" spans="4:5" x14ac:dyDescent="0.25">
      <c r="D226" s="106" t="s">
        <v>147</v>
      </c>
      <c r="E226" s="100">
        <f>Participant_budget!F109</f>
        <v>0</v>
      </c>
    </row>
    <row r="227" spans="4:5" x14ac:dyDescent="0.25">
      <c r="D227" s="106" t="s">
        <v>148</v>
      </c>
      <c r="E227" s="100">
        <f>Participant_budget!F110</f>
        <v>0</v>
      </c>
    </row>
    <row r="228" spans="4:5" x14ac:dyDescent="0.25">
      <c r="D228" s="106" t="s">
        <v>149</v>
      </c>
      <c r="E228" s="100">
        <f>Participant_budget!F111</f>
        <v>0</v>
      </c>
    </row>
    <row r="229" spans="4:5" x14ac:dyDescent="0.25">
      <c r="D229" s="109" t="s">
        <v>150</v>
      </c>
      <c r="E229" s="100">
        <f>Participant_budget!F112</f>
        <v>0</v>
      </c>
    </row>
    <row r="230" spans="4:5" x14ac:dyDescent="0.25">
      <c r="D230" s="106" t="s">
        <v>151</v>
      </c>
      <c r="E230" s="100">
        <f>Participant_budget!F113</f>
        <v>0</v>
      </c>
    </row>
    <row r="231" spans="4:5" x14ac:dyDescent="0.25">
      <c r="D231" s="106" t="s">
        <v>152</v>
      </c>
      <c r="E231" s="100">
        <f>Participant_budget!F114</f>
        <v>0</v>
      </c>
    </row>
    <row r="232" spans="4:5" x14ac:dyDescent="0.25">
      <c r="D232" s="106" t="s">
        <v>153</v>
      </c>
      <c r="E232" s="100">
        <f>Participant_budget!F115</f>
        <v>0</v>
      </c>
    </row>
    <row r="233" spans="4:5" x14ac:dyDescent="0.25">
      <c r="D233" s="106" t="s">
        <v>154</v>
      </c>
      <c r="E233" s="100">
        <f>Participant_budget!F116</f>
        <v>0</v>
      </c>
    </row>
    <row r="234" spans="4:5" x14ac:dyDescent="0.25">
      <c r="D234" s="106" t="s">
        <v>155</v>
      </c>
      <c r="E234" s="100">
        <f>Participant_budget!F117</f>
        <v>0</v>
      </c>
    </row>
    <row r="235" spans="4:5" x14ac:dyDescent="0.25">
      <c r="D235" s="106" t="s">
        <v>156</v>
      </c>
      <c r="E235" s="100">
        <f>Participant_budget!F118</f>
        <v>0</v>
      </c>
    </row>
    <row r="236" spans="4:5" x14ac:dyDescent="0.25">
      <c r="D236" s="106" t="s">
        <v>157</v>
      </c>
      <c r="E236" s="100">
        <f>Participant_budget!F119</f>
        <v>0</v>
      </c>
    </row>
    <row r="237" spans="4:5" x14ac:dyDescent="0.25">
      <c r="D237" s="106" t="s">
        <v>158</v>
      </c>
      <c r="E237" s="100">
        <f>Participant_budget!F120</f>
        <v>0</v>
      </c>
    </row>
    <row r="238" spans="4:5" x14ac:dyDescent="0.25">
      <c r="D238" s="109" t="s">
        <v>159</v>
      </c>
      <c r="E238" s="100">
        <f>Participant_budget!F121</f>
        <v>0</v>
      </c>
    </row>
    <row r="239" spans="4:5" x14ac:dyDescent="0.25">
      <c r="D239" s="106" t="s">
        <v>160</v>
      </c>
      <c r="E239" s="100">
        <f>Participant_budget!F122</f>
        <v>0</v>
      </c>
    </row>
    <row r="240" spans="4:5" x14ac:dyDescent="0.25">
      <c r="D240" s="106" t="s">
        <v>161</v>
      </c>
      <c r="E240" s="100">
        <f>Participant_budget!F123</f>
        <v>0</v>
      </c>
    </row>
    <row r="241" spans="4:5" x14ac:dyDescent="0.25">
      <c r="D241" s="106" t="s">
        <v>274</v>
      </c>
      <c r="E241" s="100">
        <f>Participant_budget!F124</f>
        <v>0</v>
      </c>
    </row>
    <row r="242" spans="4:5" x14ac:dyDescent="0.25">
      <c r="D242" s="106" t="s">
        <v>163</v>
      </c>
      <c r="E242" s="100">
        <f>Participant_budget!F125</f>
        <v>0</v>
      </c>
    </row>
    <row r="243" spans="4:5" x14ac:dyDescent="0.25">
      <c r="D243" s="106" t="s">
        <v>164</v>
      </c>
      <c r="E243" s="100">
        <f>Participant_budget!F126</f>
        <v>0</v>
      </c>
    </row>
    <row r="244" spans="4:5" x14ac:dyDescent="0.25">
      <c r="D244" s="106" t="s">
        <v>165</v>
      </c>
      <c r="E244" s="100">
        <f>Participant_budget!F127</f>
        <v>0</v>
      </c>
    </row>
    <row r="245" spans="4:5" x14ac:dyDescent="0.25">
      <c r="D245" s="106" t="s">
        <v>166</v>
      </c>
      <c r="E245" s="100">
        <f>Participant_budget!F128</f>
        <v>0</v>
      </c>
    </row>
    <row r="246" spans="4:5" x14ac:dyDescent="0.25">
      <c r="D246" s="106" t="s">
        <v>167</v>
      </c>
      <c r="E246" s="100">
        <f>Participant_budget!F129</f>
        <v>0</v>
      </c>
    </row>
    <row r="247" spans="4:5" x14ac:dyDescent="0.25">
      <c r="D247" s="96" t="s">
        <v>33</v>
      </c>
      <c r="E247" s="103">
        <f>Participant_budget!O9</f>
        <v>0</v>
      </c>
    </row>
    <row r="248" spans="4:5" x14ac:dyDescent="0.25">
      <c r="D248" s="96" t="s">
        <v>40</v>
      </c>
      <c r="E248" s="103">
        <f>Participant_budget!O11</f>
        <v>0</v>
      </c>
    </row>
    <row r="249" spans="4:5" x14ac:dyDescent="0.25">
      <c r="D249" s="106" t="s">
        <v>43</v>
      </c>
      <c r="E249" s="103">
        <f>Participant_budget!O12</f>
        <v>0</v>
      </c>
    </row>
    <row r="250" spans="4:5" x14ac:dyDescent="0.25">
      <c r="D250" s="150" t="s">
        <v>34</v>
      </c>
      <c r="E250" s="100">
        <f>Participant_budget!D10</f>
        <v>0</v>
      </c>
    </row>
    <row r="251" spans="4:5" x14ac:dyDescent="0.25">
      <c r="D251" s="96" t="s">
        <v>38</v>
      </c>
      <c r="E251" s="100">
        <f>Participant_budget!D11</f>
        <v>0</v>
      </c>
    </row>
    <row r="252" spans="4:5" x14ac:dyDescent="0.25">
      <c r="D252" s="99" t="s">
        <v>276</v>
      </c>
      <c r="E252" s="100">
        <f>Participant_budget!B181</f>
        <v>0</v>
      </c>
    </row>
    <row r="253" spans="4:5" x14ac:dyDescent="0.25">
      <c r="D253" s="99" t="s">
        <v>277</v>
      </c>
      <c r="E253" s="100">
        <f>Participant_budget!B182</f>
        <v>0</v>
      </c>
    </row>
    <row r="254" spans="4:5" x14ac:dyDescent="0.25">
      <c r="D254" s="99" t="s">
        <v>278</v>
      </c>
      <c r="E254" s="100">
        <f>Participant_budget!B183</f>
        <v>0</v>
      </c>
    </row>
    <row r="255" spans="4:5" x14ac:dyDescent="0.25">
      <c r="D255" s="99" t="s">
        <v>279</v>
      </c>
      <c r="E255" s="100">
        <f>Participant_budget!B184</f>
        <v>0</v>
      </c>
    </row>
    <row r="256" spans="4:5" x14ac:dyDescent="0.25">
      <c r="D256" s="99" t="s">
        <v>280</v>
      </c>
      <c r="E256" s="100">
        <f>Participant_budget!B185</f>
        <v>0</v>
      </c>
    </row>
    <row r="257" spans="4:5" x14ac:dyDescent="0.25">
      <c r="D257" s="99" t="s">
        <v>281</v>
      </c>
      <c r="E257" s="100">
        <f>Participant_budget!B186</f>
        <v>0</v>
      </c>
    </row>
    <row r="258" spans="4:5" x14ac:dyDescent="0.25">
      <c r="D258" s="99" t="s">
        <v>282</v>
      </c>
      <c r="E258" s="100">
        <f>Participant_budget!B187</f>
        <v>0</v>
      </c>
    </row>
    <row r="259" spans="4:5" x14ac:dyDescent="0.25">
      <c r="D259" s="99" t="s">
        <v>283</v>
      </c>
      <c r="E259" s="100">
        <f>Participant_budget!B188</f>
        <v>0</v>
      </c>
    </row>
    <row r="260" spans="4:5" x14ac:dyDescent="0.25">
      <c r="D260" s="99" t="s">
        <v>284</v>
      </c>
      <c r="E260" s="100">
        <f>Participant_budget!B189</f>
        <v>0</v>
      </c>
    </row>
    <row r="261" spans="4:5" x14ac:dyDescent="0.25">
      <c r="D261" s="99" t="s">
        <v>285</v>
      </c>
      <c r="E261" s="100">
        <f>Participant_budget!B190</f>
        <v>0</v>
      </c>
    </row>
    <row r="262" spans="4:5" x14ac:dyDescent="0.25">
      <c r="D262" s="99" t="s">
        <v>286</v>
      </c>
      <c r="E262" s="100">
        <f>Participant_budget!E181</f>
        <v>0</v>
      </c>
    </row>
    <row r="263" spans="4:5" x14ac:dyDescent="0.25">
      <c r="D263" s="99" t="s">
        <v>287</v>
      </c>
      <c r="E263" s="100">
        <f>Participant_budget!E182</f>
        <v>0</v>
      </c>
    </row>
    <row r="264" spans="4:5" x14ac:dyDescent="0.25">
      <c r="D264" s="99" t="s">
        <v>288</v>
      </c>
      <c r="E264" s="100">
        <f>Participant_budget!E183</f>
        <v>0</v>
      </c>
    </row>
    <row r="265" spans="4:5" x14ac:dyDescent="0.25">
      <c r="D265" s="99" t="s">
        <v>289</v>
      </c>
      <c r="E265" s="100">
        <f>Participant_budget!E184</f>
        <v>0</v>
      </c>
    </row>
    <row r="266" spans="4:5" x14ac:dyDescent="0.25">
      <c r="D266" s="99" t="s">
        <v>290</v>
      </c>
      <c r="E266" s="100">
        <f>Participant_budget!E185</f>
        <v>0</v>
      </c>
    </row>
    <row r="267" spans="4:5" x14ac:dyDescent="0.25">
      <c r="D267" s="99" t="s">
        <v>291</v>
      </c>
      <c r="E267" s="100">
        <f>Participant_budget!E186</f>
        <v>0</v>
      </c>
    </row>
    <row r="268" spans="4:5" x14ac:dyDescent="0.25">
      <c r="D268" s="99" t="s">
        <v>292</v>
      </c>
      <c r="E268" s="100">
        <f>Participant_budget!E187</f>
        <v>0</v>
      </c>
    </row>
    <row r="269" spans="4:5" x14ac:dyDescent="0.25">
      <c r="D269" s="99" t="s">
        <v>293</v>
      </c>
      <c r="E269" s="100">
        <f>Participant_budget!E188</f>
        <v>0</v>
      </c>
    </row>
    <row r="270" spans="4:5" x14ac:dyDescent="0.25">
      <c r="D270" s="99" t="s">
        <v>294</v>
      </c>
      <c r="E270" s="100">
        <f>Participant_budget!E189</f>
        <v>0</v>
      </c>
    </row>
    <row r="271" spans="4:5" x14ac:dyDescent="0.25">
      <c r="D271" s="99" t="s">
        <v>295</v>
      </c>
      <c r="E271" s="100">
        <f>Participant_budget!E190</f>
        <v>0</v>
      </c>
    </row>
    <row r="272" spans="4:5" x14ac:dyDescent="0.25">
      <c r="D272" s="99" t="s">
        <v>296</v>
      </c>
      <c r="E272" s="103">
        <f>Participant_budget!G181</f>
        <v>0</v>
      </c>
    </row>
    <row r="273" spans="4:5" x14ac:dyDescent="0.25">
      <c r="D273" s="99" t="s">
        <v>297</v>
      </c>
      <c r="E273" s="103">
        <f>Participant_budget!G182</f>
        <v>0</v>
      </c>
    </row>
    <row r="274" spans="4:5" x14ac:dyDescent="0.25">
      <c r="D274" s="99" t="s">
        <v>298</v>
      </c>
      <c r="E274" s="103">
        <f>Participant_budget!G183</f>
        <v>0</v>
      </c>
    </row>
    <row r="275" spans="4:5" x14ac:dyDescent="0.25">
      <c r="D275" s="99" t="s">
        <v>299</v>
      </c>
      <c r="E275" s="103">
        <f>Participant_budget!G184</f>
        <v>0</v>
      </c>
    </row>
    <row r="276" spans="4:5" x14ac:dyDescent="0.25">
      <c r="D276" s="99" t="s">
        <v>300</v>
      </c>
      <c r="E276" s="103">
        <f>Participant_budget!G185</f>
        <v>0</v>
      </c>
    </row>
    <row r="277" spans="4:5" x14ac:dyDescent="0.25">
      <c r="D277" s="99" t="s">
        <v>301</v>
      </c>
      <c r="E277" s="103">
        <f>Participant_budget!G186</f>
        <v>0</v>
      </c>
    </row>
    <row r="278" spans="4:5" x14ac:dyDescent="0.25">
      <c r="D278" s="99" t="s">
        <v>302</v>
      </c>
      <c r="E278" s="103">
        <f>Participant_budget!G187</f>
        <v>0</v>
      </c>
    </row>
    <row r="279" spans="4:5" x14ac:dyDescent="0.25">
      <c r="D279" s="99" t="s">
        <v>303</v>
      </c>
      <c r="E279" s="103">
        <f>Participant_budget!G188</f>
        <v>0</v>
      </c>
    </row>
    <row r="280" spans="4:5" x14ac:dyDescent="0.25">
      <c r="D280" s="99" t="s">
        <v>304</v>
      </c>
      <c r="E280" s="103">
        <f>Participant_budget!G189</f>
        <v>0</v>
      </c>
    </row>
    <row r="281" spans="4:5" x14ac:dyDescent="0.25">
      <c r="D281" s="99" t="s">
        <v>305</v>
      </c>
      <c r="E281" s="103">
        <f>Participant_budget!G190</f>
        <v>0</v>
      </c>
    </row>
    <row r="282" spans="4:5" x14ac:dyDescent="0.25">
      <c r="D282" s="99" t="s">
        <v>306</v>
      </c>
      <c r="E282" s="100">
        <f>Participant_budget!H181</f>
        <v>0</v>
      </c>
    </row>
    <row r="283" spans="4:5" x14ac:dyDescent="0.25">
      <c r="D283" s="99" t="s">
        <v>307</v>
      </c>
      <c r="E283" s="100">
        <f>Participant_budget!H182</f>
        <v>0</v>
      </c>
    </row>
    <row r="284" spans="4:5" x14ac:dyDescent="0.25">
      <c r="D284" s="99" t="s">
        <v>308</v>
      </c>
      <c r="E284" s="100">
        <f>Participant_budget!H183</f>
        <v>0</v>
      </c>
    </row>
    <row r="285" spans="4:5" x14ac:dyDescent="0.25">
      <c r="D285" s="99" t="s">
        <v>309</v>
      </c>
      <c r="E285" s="100">
        <f>Participant_budget!H184</f>
        <v>0</v>
      </c>
    </row>
    <row r="286" spans="4:5" x14ac:dyDescent="0.25">
      <c r="D286" s="99" t="s">
        <v>310</v>
      </c>
      <c r="E286" s="100">
        <f>Participant_budget!H185</f>
        <v>0</v>
      </c>
    </row>
    <row r="287" spans="4:5" x14ac:dyDescent="0.25">
      <c r="D287" s="99" t="s">
        <v>311</v>
      </c>
      <c r="E287" s="100">
        <f>Participant_budget!H186</f>
        <v>0</v>
      </c>
    </row>
    <row r="288" spans="4:5" x14ac:dyDescent="0.25">
      <c r="D288" s="99" t="s">
        <v>312</v>
      </c>
      <c r="E288" s="100">
        <f>Participant_budget!H187</f>
        <v>0</v>
      </c>
    </row>
    <row r="289" spans="4:5" x14ac:dyDescent="0.25">
      <c r="D289" s="99" t="s">
        <v>313</v>
      </c>
      <c r="E289" s="100">
        <f>Participant_budget!H188</f>
        <v>0</v>
      </c>
    </row>
    <row r="290" spans="4:5" x14ac:dyDescent="0.25">
      <c r="D290" s="99" t="s">
        <v>314</v>
      </c>
      <c r="E290" s="100">
        <f>Participant_budget!H189</f>
        <v>0</v>
      </c>
    </row>
    <row r="291" spans="4:5" x14ac:dyDescent="0.25">
      <c r="D291" s="99" t="s">
        <v>315</v>
      </c>
      <c r="E291" s="100">
        <f>Participant_budget!H190</f>
        <v>0</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72"/>
  <sheetViews>
    <sheetView workbookViewId="0">
      <selection activeCell="D4" sqref="D4"/>
    </sheetView>
  </sheetViews>
  <sheetFormatPr defaultRowHeight="15" x14ac:dyDescent="0.25"/>
  <cols>
    <col min="1" max="1" width="12.140625" customWidth="1"/>
    <col min="2" max="2" width="9.140625" bestFit="1" customWidth="1"/>
    <col min="5" max="5" width="9.85546875" bestFit="1" customWidth="1"/>
    <col min="8" max="8" width="11.5703125" bestFit="1" customWidth="1"/>
    <col min="9" max="9" width="9.5703125" bestFit="1" customWidth="1"/>
  </cols>
  <sheetData>
    <row r="2" spans="1:11" x14ac:dyDescent="0.25">
      <c r="A2" s="8" t="s">
        <v>316</v>
      </c>
      <c r="F2" s="8" t="s">
        <v>317</v>
      </c>
      <c r="G2" s="7"/>
      <c r="H2" s="7"/>
      <c r="I2" s="7"/>
      <c r="J2" s="7"/>
    </row>
    <row r="3" spans="1:11" x14ac:dyDescent="0.25">
      <c r="A3" t="s">
        <v>318</v>
      </c>
      <c r="B3" s="4">
        <v>44377</v>
      </c>
      <c r="F3" s="5" t="s">
        <v>319</v>
      </c>
      <c r="G3" s="5"/>
      <c r="H3" s="5" t="s">
        <v>320</v>
      </c>
      <c r="I3" s="5" t="s">
        <v>321</v>
      </c>
      <c r="J3" s="5" t="s">
        <v>322</v>
      </c>
      <c r="K3" s="5" t="s">
        <v>323</v>
      </c>
    </row>
    <row r="4" spans="1:11" x14ac:dyDescent="0.25">
      <c r="B4" s="4"/>
      <c r="F4" t="s">
        <v>324</v>
      </c>
      <c r="G4" t="s">
        <v>325</v>
      </c>
      <c r="H4">
        <f>IF(Participant_budget!D10="RIA",1,0)</f>
        <v>0</v>
      </c>
      <c r="I4">
        <f>IF(Participant_budget!I12="Profit",1,0)</f>
        <v>0</v>
      </c>
      <c r="J4">
        <f>H4+I4</f>
        <v>0</v>
      </c>
      <c r="K4">
        <v>1</v>
      </c>
    </row>
    <row r="5" spans="1:11" x14ac:dyDescent="0.25">
      <c r="F5" t="s">
        <v>324</v>
      </c>
      <c r="G5" t="s">
        <v>326</v>
      </c>
      <c r="H5">
        <f>IF(Participant_budget!D10="RIA",1,0)</f>
        <v>0</v>
      </c>
      <c r="I5">
        <f>IF(Participant_budget!I12="Non-profit",1,0)</f>
        <v>0</v>
      </c>
      <c r="J5">
        <f t="shared" ref="J5:J12" si="0">H5+I5</f>
        <v>0</v>
      </c>
      <c r="K5">
        <v>1</v>
      </c>
    </row>
    <row r="6" spans="1:11" x14ac:dyDescent="0.25">
      <c r="A6" s="8" t="s">
        <v>327</v>
      </c>
      <c r="C6" s="8" t="s">
        <v>323</v>
      </c>
      <c r="F6" t="s">
        <v>324</v>
      </c>
      <c r="G6" t="s">
        <v>328</v>
      </c>
      <c r="H6">
        <f>IF(Participant_budget!D10="RIA",1,0)</f>
        <v>0</v>
      </c>
      <c r="I6">
        <f>IF(Participant_budget!I12="Not requesting EC funding",1,0)</f>
        <v>0</v>
      </c>
      <c r="J6">
        <f t="shared" si="0"/>
        <v>0</v>
      </c>
      <c r="K6">
        <v>0</v>
      </c>
    </row>
    <row r="7" spans="1:11" x14ac:dyDescent="0.25">
      <c r="A7" t="s">
        <v>324</v>
      </c>
      <c r="C7" s="70">
        <v>1</v>
      </c>
      <c r="F7" t="s">
        <v>329</v>
      </c>
      <c r="G7" t="s">
        <v>325</v>
      </c>
      <c r="H7">
        <f>IF(Participant_budget!D10="IA",1,0)</f>
        <v>0</v>
      </c>
      <c r="I7">
        <f>IF(Participant_budget!I12="Profit",1,0)</f>
        <v>0</v>
      </c>
      <c r="J7">
        <f t="shared" si="0"/>
        <v>0</v>
      </c>
      <c r="K7">
        <v>0.7</v>
      </c>
    </row>
    <row r="8" spans="1:11" x14ac:dyDescent="0.25">
      <c r="A8" t="s">
        <v>329</v>
      </c>
      <c r="C8" s="70">
        <v>0.7</v>
      </c>
      <c r="F8" t="s">
        <v>329</v>
      </c>
      <c r="G8" t="s">
        <v>326</v>
      </c>
      <c r="H8">
        <f>IF(Participant_budget!D10="IA",1,0)</f>
        <v>0</v>
      </c>
      <c r="I8">
        <f>IF(Participant_budget!I12="Non-profit",1,0)</f>
        <v>0</v>
      </c>
      <c r="J8">
        <f t="shared" si="0"/>
        <v>0</v>
      </c>
      <c r="K8">
        <v>1</v>
      </c>
    </row>
    <row r="9" spans="1:11" x14ac:dyDescent="0.25">
      <c r="A9" t="s">
        <v>330</v>
      </c>
      <c r="C9" s="70">
        <v>0.6</v>
      </c>
      <c r="F9" t="s">
        <v>329</v>
      </c>
      <c r="G9" t="s">
        <v>328</v>
      </c>
      <c r="H9">
        <f>IF(Participant_budget!D10="IA",1,0)</f>
        <v>0</v>
      </c>
      <c r="I9">
        <f>IF(Participant_budget!I12="Not requesting EC funding",1,0)</f>
        <v>0</v>
      </c>
      <c r="J9">
        <f t="shared" si="0"/>
        <v>0</v>
      </c>
      <c r="K9">
        <v>0</v>
      </c>
    </row>
    <row r="10" spans="1:11" x14ac:dyDescent="0.25">
      <c r="C10" s="70">
        <v>0.5</v>
      </c>
      <c r="F10" t="s">
        <v>330</v>
      </c>
      <c r="G10" t="s">
        <v>325</v>
      </c>
      <c r="H10">
        <f>IF(Participant_budget!D10="CSA",1,0)</f>
        <v>0</v>
      </c>
      <c r="I10">
        <f>IF(Participant_budget!I12="Profit",1,0)</f>
        <v>0</v>
      </c>
      <c r="J10">
        <f t="shared" si="0"/>
        <v>0</v>
      </c>
      <c r="K10">
        <v>1</v>
      </c>
    </row>
    <row r="11" spans="1:11" x14ac:dyDescent="0.25">
      <c r="A11" s="8" t="s">
        <v>331</v>
      </c>
      <c r="C11" s="70">
        <v>0</v>
      </c>
      <c r="F11" t="s">
        <v>330</v>
      </c>
      <c r="G11" t="s">
        <v>326</v>
      </c>
      <c r="H11">
        <f>IF(Participant_budget!D10="CSA",1,0)</f>
        <v>0</v>
      </c>
      <c r="I11">
        <f>IF(Participant_budget!I12="Non-profit",1,0)</f>
        <v>0</v>
      </c>
      <c r="J11">
        <f t="shared" si="0"/>
        <v>0</v>
      </c>
      <c r="K11">
        <v>1</v>
      </c>
    </row>
    <row r="12" spans="1:11" x14ac:dyDescent="0.25">
      <c r="A12" t="s">
        <v>332</v>
      </c>
      <c r="C12" s="71" t="s">
        <v>333</v>
      </c>
      <c r="F12" t="s">
        <v>330</v>
      </c>
      <c r="G12" t="s">
        <v>328</v>
      </c>
      <c r="H12">
        <f>IF(Participant_budget!D10="CSA",1,0)</f>
        <v>0</v>
      </c>
      <c r="I12">
        <f>IF(Participant_budget!I12="Not requesting EC funding",1,0)</f>
        <v>0</v>
      </c>
      <c r="J12">
        <f t="shared" si="0"/>
        <v>0</v>
      </c>
      <c r="K12">
        <v>0</v>
      </c>
    </row>
    <row r="13" spans="1:11" x14ac:dyDescent="0.25">
      <c r="A13" t="s">
        <v>326</v>
      </c>
    </row>
    <row r="14" spans="1:11" x14ac:dyDescent="0.25">
      <c r="A14" t="s">
        <v>328</v>
      </c>
      <c r="H14" t="s">
        <v>322</v>
      </c>
      <c r="I14">
        <v>2</v>
      </c>
    </row>
    <row r="15" spans="1:11" x14ac:dyDescent="0.25">
      <c r="H15" t="s">
        <v>334</v>
      </c>
      <c r="I15" s="6" t="e">
        <f>VLOOKUP(I14,J4:K12,2,FALSE)</f>
        <v>#N/A</v>
      </c>
    </row>
    <row r="16" spans="1:11" x14ac:dyDescent="0.25">
      <c r="A16" s="8" t="s">
        <v>39</v>
      </c>
    </row>
    <row r="17" spans="1:11" x14ac:dyDescent="0.25">
      <c r="A17" t="s">
        <v>335</v>
      </c>
    </row>
    <row r="18" spans="1:11" x14ac:dyDescent="0.25">
      <c r="A18" t="s">
        <v>336</v>
      </c>
    </row>
    <row r="19" spans="1:11" x14ac:dyDescent="0.25">
      <c r="A19" t="s">
        <v>337</v>
      </c>
    </row>
    <row r="21" spans="1:11" x14ac:dyDescent="0.25">
      <c r="A21" s="8" t="s">
        <v>338</v>
      </c>
    </row>
    <row r="22" spans="1:11" x14ac:dyDescent="0.25">
      <c r="A22" s="10" t="e">
        <f>Participant_budget!D154/Participant_budget!D205</f>
        <v>#DIV/0!</v>
      </c>
      <c r="B22" t="s">
        <v>339</v>
      </c>
    </row>
    <row r="24" spans="1:11" x14ac:dyDescent="0.25">
      <c r="A24" s="11">
        <f>Participant_budget!D205*15%</f>
        <v>0</v>
      </c>
      <c r="B24" t="s">
        <v>340</v>
      </c>
      <c r="E24" s="9">
        <f>Participant_budget!E16</f>
        <v>0</v>
      </c>
    </row>
    <row r="26" spans="1:11" x14ac:dyDescent="0.25">
      <c r="A26" s="11">
        <f>E26-A24</f>
        <v>0</v>
      </c>
      <c r="B26" t="s">
        <v>341</v>
      </c>
      <c r="E26" s="12">
        <f>Participant_budget!D154</f>
        <v>0</v>
      </c>
    </row>
    <row r="28" spans="1:11" x14ac:dyDescent="0.25">
      <c r="A28" s="8" t="s">
        <v>342</v>
      </c>
      <c r="B28" s="7"/>
      <c r="C28" s="7"/>
      <c r="D28" s="7"/>
      <c r="E28" s="7"/>
      <c r="F28" s="7"/>
      <c r="G28" s="7"/>
      <c r="H28" s="7"/>
      <c r="I28" s="7"/>
      <c r="J28" s="7"/>
      <c r="K28" s="7"/>
    </row>
    <row r="29" spans="1:11" x14ac:dyDescent="0.25">
      <c r="A29" t="s">
        <v>343</v>
      </c>
    </row>
    <row r="30" spans="1:11" x14ac:dyDescent="0.25">
      <c r="A30" t="s">
        <v>174</v>
      </c>
    </row>
    <row r="31" spans="1:11" x14ac:dyDescent="0.25">
      <c r="A31" t="s">
        <v>175</v>
      </c>
      <c r="E31" s="125"/>
    </row>
    <row r="32" spans="1:11" x14ac:dyDescent="0.25">
      <c r="A32" t="s">
        <v>344</v>
      </c>
    </row>
    <row r="33" spans="1:11" x14ac:dyDescent="0.25">
      <c r="A33" t="s">
        <v>225</v>
      </c>
    </row>
    <row r="35" spans="1:11" x14ac:dyDescent="0.25">
      <c r="A35" s="8" t="s">
        <v>345</v>
      </c>
      <c r="B35" s="8"/>
      <c r="C35" s="8"/>
      <c r="D35" s="8"/>
      <c r="E35" s="8" t="s">
        <v>346</v>
      </c>
      <c r="F35" s="8" t="s">
        <v>347</v>
      </c>
      <c r="G35" s="8" t="s">
        <v>175</v>
      </c>
      <c r="H35" s="8" t="s">
        <v>333</v>
      </c>
      <c r="I35" s="8" t="s">
        <v>348</v>
      </c>
      <c r="J35" s="8" t="s">
        <v>349</v>
      </c>
      <c r="K35" s="8"/>
    </row>
    <row r="36" spans="1:11" x14ac:dyDescent="0.25">
      <c r="A36">
        <f>Participant_budget!E181</f>
        <v>0</v>
      </c>
      <c r="B36" s="12">
        <f>Participant_budget!G181</f>
        <v>0</v>
      </c>
      <c r="E36">
        <f>IF(A36="Seconded personnel",1,0)</f>
        <v>0</v>
      </c>
      <c r="F36">
        <f>IF($A$36="Travel and subsistence",1,0)</f>
        <v>0</v>
      </c>
      <c r="G36">
        <f>IF(A36="Equipment",1,0)</f>
        <v>0</v>
      </c>
      <c r="H36">
        <f>IF(A36="Other goods, works and services",1,0)</f>
        <v>0</v>
      </c>
      <c r="I36">
        <f>IF(A36="Internally invoiced goods and services",1,0)</f>
        <v>0</v>
      </c>
      <c r="J36">
        <f>IF(B36=0,0,B36)</f>
        <v>0</v>
      </c>
    </row>
    <row r="37" spans="1:11" x14ac:dyDescent="0.25">
      <c r="A37">
        <f>Participant_budget!E182</f>
        <v>0</v>
      </c>
      <c r="B37" s="12">
        <f>Participant_budget!G182</f>
        <v>0</v>
      </c>
      <c r="E37">
        <f>IF(A37="Seconded personnel",1,0)</f>
        <v>0</v>
      </c>
      <c r="F37">
        <f>IF(A37="Travel and subsistence",1,0)</f>
        <v>0</v>
      </c>
      <c r="G37">
        <f t="shared" ref="G37:G45" si="1">IF(A37="Equipment",1,0)</f>
        <v>0</v>
      </c>
      <c r="H37">
        <f t="shared" ref="H37:H45" si="2">IF(A37="Other goods, works and services",1,0)</f>
        <v>0</v>
      </c>
      <c r="I37">
        <f t="shared" ref="I37:I45" si="3">IF(A37="Internally invoiced goods and services",1,0)</f>
        <v>0</v>
      </c>
      <c r="J37">
        <f t="shared" ref="J37:J45" si="4">IF(B37=0,0,B37)</f>
        <v>0</v>
      </c>
    </row>
    <row r="38" spans="1:11" x14ac:dyDescent="0.25">
      <c r="A38">
        <f>Participant_budget!E183</f>
        <v>0</v>
      </c>
      <c r="B38" s="12">
        <f>Participant_budget!G183</f>
        <v>0</v>
      </c>
      <c r="E38">
        <f t="shared" ref="E38:E45" si="5">IF(A38="Seconded personnel",1,0)</f>
        <v>0</v>
      </c>
      <c r="F38">
        <f t="shared" ref="F38:F45" si="6">IF(A38="Travel and subsistence",1,0)</f>
        <v>0</v>
      </c>
      <c r="G38">
        <f t="shared" si="1"/>
        <v>0</v>
      </c>
      <c r="H38">
        <f t="shared" si="2"/>
        <v>0</v>
      </c>
      <c r="I38">
        <f t="shared" si="3"/>
        <v>0</v>
      </c>
      <c r="J38">
        <f t="shared" si="4"/>
        <v>0</v>
      </c>
    </row>
    <row r="39" spans="1:11" x14ac:dyDescent="0.25">
      <c r="A39">
        <f>Participant_budget!E184</f>
        <v>0</v>
      </c>
      <c r="B39" s="12">
        <f>Participant_budget!G184</f>
        <v>0</v>
      </c>
      <c r="E39">
        <f t="shared" si="5"/>
        <v>0</v>
      </c>
      <c r="F39">
        <f t="shared" si="6"/>
        <v>0</v>
      </c>
      <c r="G39">
        <f t="shared" si="1"/>
        <v>0</v>
      </c>
      <c r="H39">
        <f t="shared" si="2"/>
        <v>0</v>
      </c>
      <c r="I39">
        <f t="shared" si="3"/>
        <v>0</v>
      </c>
      <c r="J39">
        <f t="shared" si="4"/>
        <v>0</v>
      </c>
    </row>
    <row r="40" spans="1:11" x14ac:dyDescent="0.25">
      <c r="A40">
        <f>Participant_budget!E185</f>
        <v>0</v>
      </c>
      <c r="B40" s="12">
        <f>Participant_budget!G185</f>
        <v>0</v>
      </c>
      <c r="E40">
        <f t="shared" si="5"/>
        <v>0</v>
      </c>
      <c r="F40">
        <f t="shared" si="6"/>
        <v>0</v>
      </c>
      <c r="G40">
        <f t="shared" si="1"/>
        <v>0</v>
      </c>
      <c r="H40">
        <f t="shared" si="2"/>
        <v>0</v>
      </c>
      <c r="I40">
        <f t="shared" si="3"/>
        <v>0</v>
      </c>
      <c r="J40">
        <f t="shared" si="4"/>
        <v>0</v>
      </c>
    </row>
    <row r="41" spans="1:11" x14ac:dyDescent="0.25">
      <c r="A41">
        <f>Participant_budget!E186</f>
        <v>0</v>
      </c>
      <c r="B41" s="12">
        <f>Participant_budget!G186</f>
        <v>0</v>
      </c>
      <c r="E41" s="136">
        <f t="shared" si="5"/>
        <v>0</v>
      </c>
      <c r="F41" s="136">
        <f t="shared" si="6"/>
        <v>0</v>
      </c>
      <c r="G41" s="136">
        <f t="shared" si="1"/>
        <v>0</v>
      </c>
      <c r="H41" s="136">
        <f t="shared" si="2"/>
        <v>0</v>
      </c>
      <c r="I41" s="136">
        <f t="shared" si="3"/>
        <v>0</v>
      </c>
      <c r="J41" s="136">
        <f t="shared" si="4"/>
        <v>0</v>
      </c>
    </row>
    <row r="42" spans="1:11" x14ac:dyDescent="0.25">
      <c r="A42">
        <f>Participant_budget!E187</f>
        <v>0</v>
      </c>
      <c r="B42" s="12">
        <f>Participant_budget!G187</f>
        <v>0</v>
      </c>
      <c r="E42" s="136">
        <f t="shared" si="5"/>
        <v>0</v>
      </c>
      <c r="F42" s="136">
        <f t="shared" si="6"/>
        <v>0</v>
      </c>
      <c r="G42" s="136">
        <f t="shared" si="1"/>
        <v>0</v>
      </c>
      <c r="H42" s="136">
        <f t="shared" si="2"/>
        <v>0</v>
      </c>
      <c r="I42" s="136">
        <f t="shared" si="3"/>
        <v>0</v>
      </c>
      <c r="J42" s="136">
        <f t="shared" si="4"/>
        <v>0</v>
      </c>
    </row>
    <row r="43" spans="1:11" x14ac:dyDescent="0.25">
      <c r="A43">
        <f>Participant_budget!E188</f>
        <v>0</v>
      </c>
      <c r="B43" s="12">
        <f>Participant_budget!G188</f>
        <v>0</v>
      </c>
      <c r="E43" s="136">
        <f t="shared" si="5"/>
        <v>0</v>
      </c>
      <c r="F43" s="136">
        <f t="shared" si="6"/>
        <v>0</v>
      </c>
      <c r="G43" s="136">
        <f t="shared" si="1"/>
        <v>0</v>
      </c>
      <c r="H43" s="136">
        <f t="shared" si="2"/>
        <v>0</v>
      </c>
      <c r="I43" s="136">
        <f t="shared" si="3"/>
        <v>0</v>
      </c>
      <c r="J43" s="136">
        <f t="shared" si="4"/>
        <v>0</v>
      </c>
    </row>
    <row r="44" spans="1:11" x14ac:dyDescent="0.25">
      <c r="A44">
        <f>Participant_budget!E189</f>
        <v>0</v>
      </c>
      <c r="B44" s="12">
        <f>Participant_budget!G189</f>
        <v>0</v>
      </c>
      <c r="E44" s="136">
        <f t="shared" si="5"/>
        <v>0</v>
      </c>
      <c r="F44" s="136">
        <f t="shared" si="6"/>
        <v>0</v>
      </c>
      <c r="G44" s="136">
        <f t="shared" si="1"/>
        <v>0</v>
      </c>
      <c r="H44" s="136">
        <f t="shared" si="2"/>
        <v>0</v>
      </c>
      <c r="I44" s="136">
        <f t="shared" si="3"/>
        <v>0</v>
      </c>
      <c r="J44" s="136">
        <f t="shared" si="4"/>
        <v>0</v>
      </c>
    </row>
    <row r="45" spans="1:11" x14ac:dyDescent="0.25">
      <c r="A45">
        <f>Participant_budget!E190</f>
        <v>0</v>
      </c>
      <c r="B45" s="12">
        <f>Participant_budget!G190</f>
        <v>0</v>
      </c>
      <c r="E45" s="5">
        <f t="shared" si="5"/>
        <v>0</v>
      </c>
      <c r="F45" s="5">
        <f t="shared" si="6"/>
        <v>0</v>
      </c>
      <c r="G45" s="5">
        <f t="shared" si="1"/>
        <v>0</v>
      </c>
      <c r="H45" s="5">
        <f t="shared" si="2"/>
        <v>0</v>
      </c>
      <c r="I45" s="5">
        <f t="shared" si="3"/>
        <v>0</v>
      </c>
      <c r="J45" s="5">
        <f t="shared" si="4"/>
        <v>0</v>
      </c>
    </row>
    <row r="46" spans="1:11" x14ac:dyDescent="0.25">
      <c r="E46">
        <f>SUM(E36:E45)</f>
        <v>0</v>
      </c>
      <c r="F46">
        <f t="shared" ref="F46:I46" si="7">SUM(F36:F45)</f>
        <v>0</v>
      </c>
      <c r="G46">
        <f t="shared" si="7"/>
        <v>0</v>
      </c>
      <c r="H46">
        <f t="shared" si="7"/>
        <v>0</v>
      </c>
      <c r="I46">
        <f t="shared" si="7"/>
        <v>0</v>
      </c>
      <c r="J46">
        <f>SUM(J36:J45)</f>
        <v>0</v>
      </c>
    </row>
    <row r="48" spans="1:11" x14ac:dyDescent="0.25">
      <c r="C48" s="124" t="s">
        <v>350</v>
      </c>
      <c r="D48" s="123"/>
      <c r="E48" s="123" t="s">
        <v>346</v>
      </c>
      <c r="F48" s="123" t="s">
        <v>347</v>
      </c>
      <c r="G48" s="123" t="s">
        <v>175</v>
      </c>
      <c r="H48" s="123" t="s">
        <v>333</v>
      </c>
      <c r="I48" s="123" t="s">
        <v>348</v>
      </c>
    </row>
    <row r="49" spans="1:11" x14ac:dyDescent="0.25">
      <c r="E49">
        <f>IF(E36=1,J36,0)</f>
        <v>0</v>
      </c>
      <c r="F49">
        <f t="shared" ref="F49:F54" si="8">IF(F36=1,J36,0)</f>
        <v>0</v>
      </c>
      <c r="G49">
        <f t="shared" ref="G49:G54" si="9">IF(G36=1,J36,0)</f>
        <v>0</v>
      </c>
      <c r="H49">
        <f t="shared" ref="H49:H54" si="10">IF(H36=1,J36,0)</f>
        <v>0</v>
      </c>
      <c r="I49">
        <f t="shared" ref="I49:I54" si="11">IF(I36=1,J36,0)</f>
        <v>0</v>
      </c>
    </row>
    <row r="50" spans="1:11" x14ac:dyDescent="0.25">
      <c r="E50">
        <f t="shared" ref="E50:E54" si="12">IF(E37=1,J37,0)</f>
        <v>0</v>
      </c>
      <c r="F50">
        <f t="shared" si="8"/>
        <v>0</v>
      </c>
      <c r="G50">
        <f t="shared" si="9"/>
        <v>0</v>
      </c>
      <c r="H50">
        <f t="shared" si="10"/>
        <v>0</v>
      </c>
      <c r="I50">
        <f t="shared" si="11"/>
        <v>0</v>
      </c>
    </row>
    <row r="51" spans="1:11" x14ac:dyDescent="0.25">
      <c r="E51">
        <f t="shared" si="12"/>
        <v>0</v>
      </c>
      <c r="F51">
        <f t="shared" si="8"/>
        <v>0</v>
      </c>
      <c r="G51">
        <f t="shared" si="9"/>
        <v>0</v>
      </c>
      <c r="H51">
        <f t="shared" si="10"/>
        <v>0</v>
      </c>
      <c r="I51">
        <f t="shared" si="11"/>
        <v>0</v>
      </c>
    </row>
    <row r="52" spans="1:11" x14ac:dyDescent="0.25">
      <c r="E52">
        <f t="shared" si="12"/>
        <v>0</v>
      </c>
      <c r="F52">
        <f t="shared" si="8"/>
        <v>0</v>
      </c>
      <c r="G52">
        <f t="shared" si="9"/>
        <v>0</v>
      </c>
      <c r="H52">
        <f t="shared" si="10"/>
        <v>0</v>
      </c>
      <c r="I52">
        <f t="shared" si="11"/>
        <v>0</v>
      </c>
    </row>
    <row r="53" spans="1:11" x14ac:dyDescent="0.25">
      <c r="E53">
        <f t="shared" si="12"/>
        <v>0</v>
      </c>
      <c r="F53">
        <f t="shared" si="8"/>
        <v>0</v>
      </c>
      <c r="G53">
        <f t="shared" si="9"/>
        <v>0</v>
      </c>
      <c r="H53">
        <f t="shared" si="10"/>
        <v>0</v>
      </c>
      <c r="I53">
        <f t="shared" si="11"/>
        <v>0</v>
      </c>
    </row>
    <row r="54" spans="1:11" x14ac:dyDescent="0.25">
      <c r="E54" s="136">
        <f t="shared" si="12"/>
        <v>0</v>
      </c>
      <c r="F54" s="136">
        <f t="shared" si="8"/>
        <v>0</v>
      </c>
      <c r="G54" s="136">
        <f t="shared" si="9"/>
        <v>0</v>
      </c>
      <c r="H54" s="136">
        <f t="shared" si="10"/>
        <v>0</v>
      </c>
      <c r="I54" s="136">
        <f t="shared" si="11"/>
        <v>0</v>
      </c>
    </row>
    <row r="55" spans="1:11" x14ac:dyDescent="0.25">
      <c r="E55" s="136">
        <f t="shared" ref="E55:E58" si="13">IF(E42=1,J42,0)</f>
        <v>0</v>
      </c>
      <c r="F55" s="136">
        <f t="shared" ref="F55:F58" si="14">IF(F42=1,J42,0)</f>
        <v>0</v>
      </c>
      <c r="G55" s="136">
        <f t="shared" ref="G55:G58" si="15">IF(G42=1,J42,0)</f>
        <v>0</v>
      </c>
      <c r="H55" s="136">
        <f t="shared" ref="H55:H58" si="16">IF(H42=1,J42,0)</f>
        <v>0</v>
      </c>
      <c r="I55" s="136">
        <f t="shared" ref="I55:I58" si="17">IF(I42=1,J42,0)</f>
        <v>0</v>
      </c>
    </row>
    <row r="56" spans="1:11" x14ac:dyDescent="0.25">
      <c r="E56" s="136">
        <f t="shared" si="13"/>
        <v>0</v>
      </c>
      <c r="F56" s="136">
        <f t="shared" si="14"/>
        <v>0</v>
      </c>
      <c r="G56" s="136">
        <f t="shared" si="15"/>
        <v>0</v>
      </c>
      <c r="H56" s="136">
        <f t="shared" si="16"/>
        <v>0</v>
      </c>
      <c r="I56" s="136">
        <f t="shared" si="17"/>
        <v>0</v>
      </c>
    </row>
    <row r="57" spans="1:11" x14ac:dyDescent="0.25">
      <c r="E57" s="136">
        <f t="shared" si="13"/>
        <v>0</v>
      </c>
      <c r="F57" s="136">
        <f t="shared" si="14"/>
        <v>0</v>
      </c>
      <c r="G57" s="136">
        <f t="shared" si="15"/>
        <v>0</v>
      </c>
      <c r="H57" s="136">
        <f t="shared" si="16"/>
        <v>0</v>
      </c>
      <c r="I57" s="136">
        <f t="shared" si="17"/>
        <v>0</v>
      </c>
    </row>
    <row r="58" spans="1:11" x14ac:dyDescent="0.25">
      <c r="E58" s="136">
        <f t="shared" si="13"/>
        <v>0</v>
      </c>
      <c r="F58" s="136">
        <f t="shared" si="14"/>
        <v>0</v>
      </c>
      <c r="G58" s="136">
        <f t="shared" si="15"/>
        <v>0</v>
      </c>
      <c r="H58" s="136">
        <f t="shared" si="16"/>
        <v>0</v>
      </c>
      <c r="I58" s="136">
        <f t="shared" si="17"/>
        <v>0</v>
      </c>
    </row>
    <row r="59" spans="1:11" x14ac:dyDescent="0.25">
      <c r="E59" s="123">
        <f>SUM(E49:E58)</f>
        <v>0</v>
      </c>
      <c r="F59" s="123">
        <f t="shared" ref="F59:I59" si="18">SUM(F49:F58)</f>
        <v>0</v>
      </c>
      <c r="G59" s="123">
        <f t="shared" si="18"/>
        <v>0</v>
      </c>
      <c r="H59" s="123">
        <f t="shared" si="18"/>
        <v>0</v>
      </c>
      <c r="I59" s="123">
        <f t="shared" si="18"/>
        <v>0</v>
      </c>
      <c r="J59" s="123">
        <f>SUM(E59:I59)</f>
        <v>0</v>
      </c>
    </row>
    <row r="61" spans="1:11" x14ac:dyDescent="0.25">
      <c r="A61" s="138" t="s">
        <v>351</v>
      </c>
      <c r="B61" s="137"/>
      <c r="C61" s="137"/>
      <c r="D61" s="137"/>
      <c r="E61" s="137"/>
      <c r="F61" s="137"/>
      <c r="G61" s="137"/>
      <c r="H61" s="137"/>
      <c r="I61" s="137"/>
      <c r="J61" s="137"/>
      <c r="K61" s="137"/>
    </row>
    <row r="62" spans="1:11" x14ac:dyDescent="0.25">
      <c r="A62" s="143"/>
      <c r="B62" s="140" t="s">
        <v>352</v>
      </c>
      <c r="C62" s="140" t="s">
        <v>188</v>
      </c>
      <c r="D62" s="140" t="s">
        <v>349</v>
      </c>
      <c r="E62" s="144" t="s">
        <v>171</v>
      </c>
      <c r="F62" s="141" t="s">
        <v>177</v>
      </c>
    </row>
    <row r="63" spans="1:11" x14ac:dyDescent="0.25">
      <c r="A63" s="142">
        <v>1</v>
      </c>
      <c r="B63">
        <f>IF(Participant_budget!B181="",0,1)</f>
        <v>0</v>
      </c>
      <c r="C63">
        <f>IF(Participant_budget!E181="",0,1)</f>
        <v>0</v>
      </c>
      <c r="D63">
        <f>IF(Participant_budget!G181="",0,1)</f>
        <v>0</v>
      </c>
      <c r="E63" s="142">
        <f>IF(Participant_budget!H181="",0,1)</f>
        <v>0</v>
      </c>
      <c r="F63" s="139">
        <f>SUM(B63:E63)</f>
        <v>0</v>
      </c>
    </row>
    <row r="64" spans="1:11" x14ac:dyDescent="0.25">
      <c r="A64" s="142">
        <v>2</v>
      </c>
      <c r="B64">
        <f>IF(Participant_budget!B182="",0,1)</f>
        <v>0</v>
      </c>
      <c r="C64">
        <f>IF(Participant_budget!E182="",0,1)</f>
        <v>0</v>
      </c>
      <c r="D64">
        <f>IF(Participant_budget!G182="",0,1)</f>
        <v>0</v>
      </c>
      <c r="E64" s="142">
        <f>IF(Participant_budget!H182="",0,1)</f>
        <v>0</v>
      </c>
      <c r="F64" s="139">
        <f t="shared" ref="F64:F72" si="19">SUM(B64:E64)</f>
        <v>0</v>
      </c>
    </row>
    <row r="65" spans="1:6" x14ac:dyDescent="0.25">
      <c r="A65" s="142">
        <v>3</v>
      </c>
      <c r="B65">
        <f>IF(Participant_budget!B183="",0,1)</f>
        <v>0</v>
      </c>
      <c r="C65">
        <f>IF(Participant_budget!E183="",0,1)</f>
        <v>0</v>
      </c>
      <c r="D65">
        <f>IF(Participant_budget!G183="",0,1)</f>
        <v>0</v>
      </c>
      <c r="E65" s="142">
        <f>IF(Participant_budget!H183="",0,1)</f>
        <v>0</v>
      </c>
      <c r="F65" s="139">
        <f t="shared" si="19"/>
        <v>0</v>
      </c>
    </row>
    <row r="66" spans="1:6" x14ac:dyDescent="0.25">
      <c r="A66" s="142">
        <v>4</v>
      </c>
      <c r="B66">
        <f>IF(Participant_budget!B184="",0,1)</f>
        <v>0</v>
      </c>
      <c r="C66">
        <f>IF(Participant_budget!E184="",0,1)</f>
        <v>0</v>
      </c>
      <c r="D66">
        <f>IF(Participant_budget!G184="",0,1)</f>
        <v>0</v>
      </c>
      <c r="E66" s="142">
        <f>IF(Participant_budget!H184="",0,1)</f>
        <v>0</v>
      </c>
      <c r="F66" s="139">
        <f t="shared" si="19"/>
        <v>0</v>
      </c>
    </row>
    <row r="67" spans="1:6" x14ac:dyDescent="0.25">
      <c r="A67" s="142">
        <v>5</v>
      </c>
      <c r="B67">
        <f>IF(Participant_budget!B185="",0,1)</f>
        <v>0</v>
      </c>
      <c r="C67">
        <f>IF(Participant_budget!E185="",0,1)</f>
        <v>0</v>
      </c>
      <c r="D67">
        <f>IF(Participant_budget!G185="",0,1)</f>
        <v>0</v>
      </c>
      <c r="E67" s="142">
        <f>IF(Participant_budget!H185="",0,1)</f>
        <v>0</v>
      </c>
      <c r="F67" s="139">
        <f t="shared" si="19"/>
        <v>0</v>
      </c>
    </row>
    <row r="68" spans="1:6" x14ac:dyDescent="0.25">
      <c r="A68" s="142">
        <v>6</v>
      </c>
      <c r="B68">
        <f>IF(Participant_budget!B186="",0,1)</f>
        <v>0</v>
      </c>
      <c r="C68">
        <f>IF(Participant_budget!E186="",0,1)</f>
        <v>0</v>
      </c>
      <c r="D68">
        <f>IF(Participant_budget!G186="",0,1)</f>
        <v>0</v>
      </c>
      <c r="E68" s="142">
        <f>IF(Participant_budget!H186="",0,1)</f>
        <v>0</v>
      </c>
      <c r="F68" s="139">
        <f t="shared" si="19"/>
        <v>0</v>
      </c>
    </row>
    <row r="69" spans="1:6" x14ac:dyDescent="0.25">
      <c r="A69" s="142">
        <v>7</v>
      </c>
      <c r="B69">
        <f>IF(Participant_budget!B187="",0,1)</f>
        <v>0</v>
      </c>
      <c r="C69">
        <f>IF(Participant_budget!E187="",0,1)</f>
        <v>0</v>
      </c>
      <c r="D69">
        <f>IF(Participant_budget!G187="",0,1)</f>
        <v>0</v>
      </c>
      <c r="E69" s="142">
        <f>IF(Participant_budget!H187="",0,1)</f>
        <v>0</v>
      </c>
      <c r="F69" s="139">
        <f t="shared" si="19"/>
        <v>0</v>
      </c>
    </row>
    <row r="70" spans="1:6" x14ac:dyDescent="0.25">
      <c r="A70" s="142">
        <v>8</v>
      </c>
      <c r="B70">
        <f>IF(Participant_budget!B188="",0,1)</f>
        <v>0</v>
      </c>
      <c r="C70">
        <f>IF(Participant_budget!E188="",0,1)</f>
        <v>0</v>
      </c>
      <c r="D70">
        <f>IF(Participant_budget!G188="",0,1)</f>
        <v>0</v>
      </c>
      <c r="E70" s="142">
        <f>IF(Participant_budget!H188="",0,1)</f>
        <v>0</v>
      </c>
      <c r="F70" s="139">
        <f t="shared" si="19"/>
        <v>0</v>
      </c>
    </row>
    <row r="71" spans="1:6" x14ac:dyDescent="0.25">
      <c r="A71" s="142">
        <v>9</v>
      </c>
      <c r="B71">
        <f>IF(Participant_budget!B189="",0,1)</f>
        <v>0</v>
      </c>
      <c r="C71">
        <f>IF(Participant_budget!E189="",0,1)</f>
        <v>0</v>
      </c>
      <c r="D71">
        <f>IF(Participant_budget!G189="",0,1)</f>
        <v>0</v>
      </c>
      <c r="E71" s="142">
        <f>IF(Participant_budget!H189="",0,1)</f>
        <v>0</v>
      </c>
      <c r="F71" s="139">
        <f t="shared" si="19"/>
        <v>0</v>
      </c>
    </row>
    <row r="72" spans="1:6" x14ac:dyDescent="0.25">
      <c r="A72" s="142">
        <v>10</v>
      </c>
      <c r="B72">
        <f>IF(Participant_budget!B190="",0,1)</f>
        <v>0</v>
      </c>
      <c r="C72">
        <f>IF(Participant_budget!E190="",0,1)</f>
        <v>0</v>
      </c>
      <c r="D72">
        <f>IF(Participant_budget!G190="",0,1)</f>
        <v>0</v>
      </c>
      <c r="E72" s="142">
        <f>IF(Participant_budget!H190="",0,1)</f>
        <v>0</v>
      </c>
      <c r="F72" s="139">
        <f t="shared" si="19"/>
        <v>0</v>
      </c>
    </row>
  </sheetData>
  <pageMargins left="0.7" right="0.7" top="0.75" bottom="0.75" header="0.3" footer="0.3"/>
  <pageSetup paperSize="9" orientation="portrait" horizontalDpi="4294967293" verticalDpi="0" r:id="rId1"/>
  <ignoredErrors>
    <ignoredError sqref="G36:G4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_MajorVersionNumber xmlns="489381a9-3988-4669-a7f1-dce3a4dc2de9">46</HB_MajorVersionNumber>
    <HB_TitleEng xmlns="489381a9-3988-4669-a7f1-dce3a4dc2de9">EU team's templates (for internal use only)</HB_TitleEng>
    <HB_OrgScope xmlns="489381a9-3988-4669-a7f1-dce3a4dc2de9">VTT</HB_OrgScope>
    <HB_ApproversGroupDate xmlns="489381a9-3988-4669-a7f1-dce3a4dc2de9">2021-06-30T00:00:00+00:00</HB_ApproversGroupDate>
    <HB_DocCategory xmlns="489381a9-3988-4669-a7f1-dce3a4dc2de9" xsi:nil="true"/>
    <HB_Drafter xmlns="489381a9-3988-4669-a7f1-dce3a4dc2de9">
      <UserInfo>
        <DisplayName>Hoikkala Sirkku</DisplayName>
        <AccountId>116</AccountId>
        <AccountType/>
      </UserInfo>
    </HB_Drafter>
    <HB_RefStdIDs_FullPath xmlns="489381a9-3988-4669-a7f1-dce3a4dc2de9" xsi:nil="true"/>
    <HB_ProcessOwner xmlns="489381a9-3988-4669-a7f1-dce3a4dc2de9">Tanja Huoponen</HB_ProcessOwner>
    <HB_ValidEnd xmlns="489381a9-3988-4669-a7f1-dce3a4dc2de9" xsi:nil="true"/>
    <HB_ApprovedBy xmlns="489381a9-3988-4669-a7f1-dce3a4dc2de9">
      <UserInfo>
        <DisplayName>Hoikkala Sirkku</DisplayName>
        <AccountId>116</AccountId>
        <AccountType/>
      </UserInfo>
    </HB_ApprovedBy>
    <HB_Author xmlns="489381a9-3988-4669-a7f1-dce3a4dc2de9">
      <UserInfo>
        <DisplayName>Hoikkala Sirkku</DisplayName>
        <AccountId>116</AccountId>
        <AccountType/>
      </UserInfo>
    </HB_Author>
    <HB_ReviewDate xmlns="489381a9-3988-4669-a7f1-dce3a4dc2de9">2022-03-03T00:00:00+00:00</HB_ReviewDate>
    <HB_DocType xmlns="489381a9-3988-4669-a7f1-dce3a4dc2de9" xsi:nil="true"/>
    <HB_DocumentVersionSystem xmlns="489381a9-3988-4669-a7f1-dce3a4dc2de9">46</HB_DocumentVersionSystem>
    <HB_ApproversGroup xmlns="489381a9-3988-4669-a7f1-dce3a4dc2de9">Hoikkala Sirkku</HB_ApproversGroup>
    <HB_CreateDate xmlns="489381a9-3988-4669-a7f1-dce3a4dc2de9">2017-04-23T21:00:00+00:00</HB_CreateDate>
    <HB_ParentID_FullPath xmlns="489381a9-3988-4669-a7f1-dce3a4dc2de9">05. Project work/05.03 EU-projects/3. Templates
07. Finance/07.07 Project finance/07.07.1 Project preparation
</HB_ParentID_FullPath>
    <TaxCatchAll xmlns="b9c4644f-b87d-45e1-ba85-805c3ecc1a60">
      <Value>33</Value>
      <Value>59</Value>
      <Value>2</Value>
    </TaxCatchAll>
    <f1d29555573845a58ab6cf2d155826f5 xmlns="489381a9-3988-4669-a7f1-dce3a4dc2de9">
      <Terms xmlns="http://schemas.microsoft.com/office/infopath/2007/PartnerControls"/>
    </f1d29555573845a58ab6cf2d155826f5>
    <HB_OrganizationIDs xmlns="489381a9-3988-4669-a7f1-dce3a4dc2de9" xsi:nil="true"/>
    <HB_ProcessIDs xmlns="489381a9-3988-4669-a7f1-dce3a4dc2de9" xsi:nil="true"/>
    <hab86f76afc544b1aac1492e9e9bd947 xmlns="489381a9-3988-4669-a7f1-dce3a4dc2de9">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8640a745-e825-4d75-83dd-1112c90b62ad</TermId>
        </TermInfo>
      </Terms>
    </hab86f76afc544b1aac1492e9e9bd947>
    <a580cda078e6416a88f59d5f397a426c xmlns="489381a9-3988-4669-a7f1-dce3a4dc2de9">
      <Terms xmlns="http://schemas.microsoft.com/office/infopath/2007/PartnerControls"/>
    </a580cda078e6416a88f59d5f397a426c>
    <g41f9276dc094f698bfa0681a81d22a1 xmlns="489381a9-3988-4669-a7f1-dce3a4dc2de9">
      <Terms xmlns="http://schemas.microsoft.com/office/infopath/2007/PartnerControls">
        <TermInfo xmlns="http://schemas.microsoft.com/office/infopath/2007/PartnerControls">
          <TermName xmlns="http://schemas.microsoft.com/office/infopath/2007/PartnerControls">Project Manager</TermName>
          <TermId xmlns="http://schemas.microsoft.com/office/infopath/2007/PartnerControls">4a8745a7-b1c1-4702-af86-96f56f2e96e6</TermId>
        </TermInfo>
      </Terms>
    </g41f9276dc094f698bfa0681a81d22a1>
    <HB_OrganizationIDs_FullPath xmlns="489381a9-3988-4669-a7f1-dce3a4dc2de9" xsi:nil="true"/>
    <HB_DocTitle xmlns="489381a9-3988-4669-a7f1-dce3a4dc2de9">HE Participant budget template</HB_DocTitle>
    <HB_RefStdIDs xmlns="489381a9-3988-4669-a7f1-dce3a4dc2de9" xsi:nil="true"/>
    <HB_VersionComments xmlns="489381a9-3988-4669-a7f1-dce3a4dc2de9">Linkattu myös projektitoimintaan (EU-projektit)
Sisäinen budjettipohja päivitetty 17.10.2017 (EU-projektit)
Lisätty myös EIT RM budjettipohja 15.11.2017 (EU-projektit)
Päivitetyt koordinointiprojektien pohjat 27.11.2017 (EU-projektit)
Budjettipohjat päivitetty 2018 kertoimilla 21.12.2017 (EU-projektit)
Sisäinen budjettipohja päivitetty 2018 työnantajamaksuilla 3.1.2018 (EU-projektit)
Päivitetyt koordinointiprojektien pohjat 16.1.2018 (EU-projektit)
Sisäinen budjettipohja päivitetty kk personnel costit 26.1.2018 (EU-projektit)
Päivitetyt koordinointiprojektien partneripohja 26.1.2018 (EU-projektit)
Sisäinen budjettipohja päivitetty 6.3.2018 (EU-projektit)
Sisäinen budjettipohja päivitetty Rf Sensing &amp; Optics hinta 11.5.2018(EU-projektit)
Participant template ja summary pohjat päivitetty 30.5.2018
Participant template pohjaa päivitetty 7.6.2018
Participant template pohjaa päivitetty 12.6.2018
Participant summary pohjaa päivitetty 4.7.2018
Internal EU project budget pohjaa päivitetty 16.8.2018
Internal EU project budget pohjaa päivitetty 29.8.2018
Internal EU project budget pohjan nimestä poistettu päivämäärä 3.9.2018
Internal EU project budget päivitetty (taulukko 4.2.) 4.9.2018
EIT RM budjetointipohja poistettu kokonaan 4.9.2018
Internal EU project budget pohjaan päivitetty VTT-logo 27.9.2018
Internal EU project budget pohjaan lisätty EIT-budjetointi ja sisäinen materiaalikäyttö 8.11.2018
Internal EU project budget pohjaan päivitetty vuoden 2019 kertoimet 21.12.2018
Internal EU project budget MSCA-pohjiin päivitetty vuoden 2019 työnantajamaksut ja personnel costit on päivitetty viimeisimmän projektien palkkabudjetointitaulukon mukaisiksi 4.1.2019
Internal EU project budget pohjassa korjattu turhia security warning ilmoituksia 11.1.2019
Internal EU project budget pohjassa korjattu EIT KCA-laskentakaava 30.1.2019
Internal EU project budget pohjassa korjattu EIT indirects-laskentakaava 12.2.2019 
Internal EU project budget pohjassa lisätty EIT subcontracting (KIC-partners) huomio 20.3.2019
Internal EU project budget pohjaan päivitetty personnel costit uuden palkkabudjettitaulukon mukaisesti 25.3.2019
Internal EU project budget pohjaan lisätty myös Assistant -palkkabudjetointi 30.9.2019
Internal EU project budget pohja päivitetty 2020 kertoimilla 3.1.2020
Internal EU project budget pohja päivitetty MSCA-projektien 2020 työnantajamaksut 7.1.2020
Internal EU project budget pohja päivitetty 2021 kertoimilla ja TY-hinnoilla 28.12.2020
Internal EU project budget pohja päivitetty EIT Manufacturing 11.2.2021, uudestaan 12.2.2021
Poistettu H2020 budjetointipohja ja lisätty HE Internal EU project budget template 27.5.2021
Palkkabudjetointitaulukko päivitetty 1.6.2021
HE internal budget: sisäinen materiaalikäyttö, palkkabudjetointi ja ulkoasua päivitetty, ohjesivu lisätty 21.6.2021
H2020 koordinointipohjat poistettu ja HE koordinointipohjat lisätty 21.6.2021
HE internal budget: makrot ei vielä toimi 22.6.2021
HE partner budjetointipohja, korjauksia versioon 1.0 ja ohjekenttien lisäyksiä 30.6.2021</HB_VersionComments>
    <HB_Reviewer xmlns="489381a9-3988-4669-a7f1-dce3a4dc2de9">
      <UserInfo>
        <DisplayName>Hoikkala Sirkku</DisplayName>
        <AccountId>116</AccountId>
        <AccountType/>
      </UserInfo>
    </HB_Reviewer>
    <HB_ParentID xmlns="489381a9-3988-4669-a7f1-dce3a4dc2de9">38;112</HB_ParentID>
    <HB_MinorVersionNumber xmlns="489381a9-3988-4669-a7f1-dce3a4dc2de9">0</HB_MinorVersionNumber>
    <HB_ValidBegin xmlns="489381a9-3988-4669-a7f1-dce3a4dc2de9">2018-07-03T21:00:00+00:00</HB_ValidBegin>
    <VTT_QMS_IsUsedInProjectWorkspace xmlns="489381a9-3988-4669-a7f1-dce3a4dc2de9">false</VTT_QMS_IsUsedInProjectWorkspace>
    <HB_ProcessIDs_FullPath xmlns="489381a9-3988-4669-a7f1-dce3a4dc2de9" xsi:nil="true"/>
    <HB_InspectionDate xmlns="489381a9-3988-4669-a7f1-dce3a4dc2de9" xsi:nil="true"/>
    <HB_Inspector xmlns="489381a9-3988-4669-a7f1-dce3a4dc2de9" xsi:nil="true"/>
    <HB_References xmlns="489381a9-3988-4669-a7f1-dce3a4dc2de9" xsi:nil="true"/>
    <HB_ProcessOwnerAD xmlns="489381a9-3988-4669-a7f1-dce3a4dc2de9">
      <UserInfo>
        <DisplayName>Huoponen Tanja</DisplayName>
        <AccountId>70</AccountId>
        <AccountType/>
      </UserInfo>
    </HB_ProcessOwnerAD>
    <HB_DocCode xmlns="489381a9-3988-4669-a7f1-dce3a4dc2de9">132</HB_DocCode>
    <HB_DocumentSigned xmlns="489381a9-3988-4669-a7f1-dce3a4dc2de9" xsi:nil="true"/>
    <f6b49a30518845a5a29057f13f9ea0ee xmlns="489381a9-3988-4669-a7f1-dce3a4dc2de9">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51ca0a1f-1a81-4d71-8362-52d4144b14dc</TermId>
        </TermInfo>
      </Terms>
    </f6b49a30518845a5a29057f13f9ea0ee>
    <HB_SourceWorkspace xmlns="489381a9-3988-4669-a7f1-dce3a4dc2de9">vtthbworkspace</HB_SourceWorkspace>
    <lff6d1a36050492881b2e197ffe48832 xmlns="489381a9-3988-4669-a7f1-dce3a4dc2de9">
      <Terms xmlns="http://schemas.microsoft.com/office/infopath/2007/PartnerControls"/>
    </lff6d1a36050492881b2e197ffe48832>
    <HB_ReadReceipt_ADGroups xmlns="e10b2c24-7010-4d6c-9c1b-5c77d3c9ef61">
      <UserInfo>
        <DisplayName/>
        <AccountId xsi:nil="true"/>
        <AccountType/>
      </UserInfo>
    </HB_ReadReceipt_ADGroups>
    <HB_ValueStream xmlns="e10b2c24-7010-4d6c-9c1b-5c77d3c9ef61">Project life cycle administration</HB_ValueStream>
    <HB_TargetAudience xmlns="e10b2c24-7010-4d6c-9c1b-5c77d3c9ef61">Project Manager</HB_TargetAudience>
    <HB_DrafterOld xmlns="e10b2c24-7010-4d6c-9c1b-5c77d3c9ef61">sirkku.hoikkala@vtt.fi</HB_DrafterOld>
    <HB_MetaData xmlns="e10b2c24-7010-4d6c-9c1b-5c77d3c9ef61">2474</HB_MetaData>
    <HB_CommentsXML xmlns="489381a9-3988-4669-a7f1-dce3a4dc2de9">&lt;?xml version="1.0"?&gt;
&lt;Document xmlns:xsi="http://www.w3.org/2001/XMLSchema-instance" xmlns:xsd="http://www.w3.org/2001/XMLSchema"&gt;
  &lt;Comments&gt;
    &lt;Comment&gt;
      &lt;HB_DocCode&gt;132&lt;/HB_DocCode&gt;
      &lt;HB_RevNumber&gt;35&lt;/HB_RevNumber&gt;
      &lt;UserID&gt;i:0#.w|ad\shsirkku&lt;/UserID&gt;
      &lt;UserName&gt;Hoikkala Sirkku&lt;/UserName&gt;
      &lt;DateTime&gt;27.3.2019 8:41:03&lt;/DateTime&gt;
      &lt;WorkflowName&gt;Review&lt;/WorkflowName&gt;
      &lt;TaskName&gt;Review document 'EU-tiimin pohjat (vain sisäiseen käyttöön)'&lt;/TaskName&gt;
      &lt;CommentField&gt;Ok, päivitetty säännöllisesti&lt;/CommentField&gt;
    &lt;/Comment&gt;
    &lt;Comment&gt;
      &lt;HB_DocCode&gt;132&lt;/HB_DocCode&gt;
      &lt;HB_RevNumber&gt;35&lt;/HB_RevNumber&gt;
      &lt;UserID&gt;i:0#.f|membership|sirkku.hoikkala@vtt.fi&lt;/UserID&gt;
      &lt;UserName&gt;Hoikkala Sirkku&lt;/UserName&gt;
      &lt;DateTime&gt;2019-09-30T06:10:42.2066574+00:00&lt;/DateTime&gt;
      &lt;WorkflowName&gt;Direct approval&lt;/WorkflowName&gt;
      &lt;TaskName&gt;Direct approval&lt;/TaskName&gt;
      &lt;CommentField&gt;Olen omistaja&lt;/CommentField&gt;
    &lt;/Comment&gt;
    &lt;Comment&gt;
      &lt;HB_DocCode&gt;132&lt;/HB_DocCode&gt;
      &lt;HB_RevNumber&gt;36&lt;/HB_RevNumber&gt;
      &lt;UserID&gt;i:0#.f|membership|sirkku.hoikkala@vtt.fi&lt;/UserID&gt;
      &lt;UserName&gt;Hoikkala Sirkku&lt;/UserName&gt;
      &lt;DateTime&gt;2020-01-03T07:33:12.9573555+00:00&lt;/DateTime&gt;
      &lt;WorkflowName&gt;Direct approval&lt;/WorkflowName&gt;
      &lt;TaskName&gt;Direct approval&lt;/TaskName&gt;
      &lt;CommentField&gt;Olen omistaja&lt;/CommentField&gt;
    &lt;/Comment&gt;
    &lt;Comment&gt;
      &lt;HB_DocCode&gt;132&lt;/HB_DocCode&gt;
      &lt;HB_RevNumber&gt;37&lt;/HB_RevNumber&gt;
      &lt;UserID&gt;i:0#.f|membership|sirkku.hoikkala@vtt.fi&lt;/UserID&gt;
      &lt;UserName&gt;Hoikkala Sirkku&lt;/UserName&gt;
      &lt;DateTime&gt;2020-01-07T12:21:50.6148410+00:00&lt;/DateTime&gt;
      &lt;WorkflowName&gt;Direct approval&lt;/WorkflowName&gt;
      &lt;TaskName&gt;Direct approval&lt;/TaskName&gt;
      &lt;CommentField&gt;Olen omistaja&lt;/CommentField&gt;
    &lt;/Comment&gt;
    &lt;Comment&gt;
      &lt;HB_DocCode&gt;132&lt;/HB_DocCode&gt;
      &lt;HB_RevNumber&gt;38&lt;/HB_RevNumber&gt;
      &lt;UserID&gt;i:0#.f|membership|sirkku.hoikkala@vtt.fi&lt;/UserID&gt;
      &lt;UserName&gt;Hoikkala Sirkku&lt;/UserName&gt;
      &lt;DateTime&gt;2020-03-16T08:41:33.4598223+00:00&lt;/DateTime&gt;
      &lt;WorkflowName&gt;Review&lt;/WorkflowName&gt;
      &lt;TaskName&gt;Review document 'EU-tiimin pohjat (vain sisäiseen käyttöön)'&lt;/TaskName&gt;
      &lt;CommentField&gt;Ok&lt;/CommentField&gt;
    &lt;/Comment&gt;
    &lt;Comment&gt;
      &lt;HB_DocCode&gt;132&lt;/HB_DocCode&gt;
      &lt;HB_RevNumber&gt;38&lt;/HB_RevNumber&gt;
      &lt;UserID&gt;i:0#.f|membership|sirkku.hoikkala@vtt.fi&lt;/UserID&gt;
      &lt;UserName&gt;Hoikkala Sirkku&lt;/UserName&gt;
      &lt;DateTime&gt;2020-12-28T05:51:41.4981447+00:00&lt;/DateTime&gt;
      &lt;WorkflowName&gt;Direct approval&lt;/WorkflowName&gt;
      &lt;TaskName&gt;Direct approval&lt;/TaskName&gt;
      &lt;CommentField&gt;2021 vahvistetut kertoimet ja ty-hinnat&lt;/CommentField&gt;
    &lt;/Comment&gt;
    &lt;Comment&gt;
      &lt;HB_DocCode&gt;132&lt;/HB_DocCode&gt;
      &lt;HB_RevNumber&gt;39&lt;/HB_RevNumber&gt;
      &lt;UserID&gt;i:0#.f|membership|sirkku.hoikkala@vtt.fi&lt;/UserID&gt;
      &lt;UserName&gt;Hoikkala Sirkku&lt;/UserName&gt;
      &lt;DateTime&gt;2021-02-11T14:18:25.2614131+00:00&lt;/DateTime&gt;
      &lt;WorkflowName&gt;Direct approval&lt;/WorkflowName&gt;
      &lt;TaskName&gt;Direct approval&lt;/TaskName&gt;
      &lt;CommentField&gt;Kic lisäys, ok&lt;/CommentField&gt;
    &lt;/Comment&gt;
    &lt;Comment&gt;
      &lt;HB_DocCode&gt;132&lt;/HB_DocCode&gt;
      &lt;HB_RevNumber&gt;40&lt;/HB_RevNumber&gt;
      &lt;UserID&gt;i:0#.f|membership|sirkku.hoikkala@vtt.fi&lt;/UserID&gt;
      &lt;UserName&gt;Hoikkala Sirkku&lt;/UserName&gt;
      &lt;DateTime&gt;2021-02-12T07:52:56.5884551+00:00&lt;/DateTime&gt;
      &lt;WorkflowName&gt;Direct approval&lt;/WorkflowName&gt;
      &lt;TaskName&gt;Direct approval&lt;/TaskName&gt;
      &lt;CommentField&gt;eilisen version makrot ei toiminut, uudestaan&lt;/CommentField&gt;
    &lt;/Comment&gt;
    &lt;Comment&gt;
      &lt;HB_DocCode&gt;132&lt;/HB_DocCode&gt;
      &lt;HB_RevNumber&gt;41&lt;/HB_RevNumber&gt;
      &lt;UserID&gt;i:0#.f|membership|sirkku.hoikkala@vtt.fi&lt;/UserID&gt;
      &lt;UserName&gt;Hoikkala Sirkku&lt;/UserName&gt;
      &lt;DateTime&gt;2021-03-03T06:10:37.2321770+00:00&lt;/DateTime&gt;
      &lt;WorkflowName&gt;Review&lt;/WorkflowName&gt;
      &lt;TaskName&gt;Review document 'EU-tiimin pohjat (vain sisäiseen käyttöön)'&lt;/TaskName&gt;
      &lt;CommentField&gt;Pohjia päivitetty säännöllisesti, nyt työn alla HE ohjelmakauden pohjat.&lt;/CommentField&gt;
    &lt;/Comment&gt;
    &lt;Comment&gt;
      &lt;HB_DocCode&gt;132&lt;/HB_DocCode&gt;
      &lt;HB_RevNumber&gt;41&lt;/HB_RevNumber&gt;
      &lt;UserID&gt;i:0#.f|membership|sirkku.hoikkala@vtt.fi&lt;/UserID&gt;
      &lt;UserName&gt;Hoikkala Sirkku&lt;/UserName&gt;
      &lt;DateTime&gt;2021-05-27T08:15:32.5030614+00:00&lt;/DateTime&gt;
      &lt;WorkflowName&gt;Direct approval&lt;/WorkflowName&gt;
      &lt;TaskName&gt;Direct approval&lt;/TaskName&gt;
      &lt;CommentField&gt;HE pohja käyty läpi myös Mirka Gottbergin kanssa&lt;/CommentField&gt;
    &lt;/Comment&gt;
    &lt;Comment&gt;
      &lt;HB_DocCode&gt;132&lt;/HB_DocCode&gt;
      &lt;HB_RevNumber&gt;42&lt;/HB_RevNumber&gt;
      &lt;UserID&gt;i:0#.f|membership|sirkku.hoikkala@vtt.fi&lt;/UserID&gt;
      &lt;UserName&gt;Hoikkala Sirkku&lt;/UserName&gt;
      &lt;DateTime&gt;2021-06-01T09:04:55.4222289+00:00&lt;/DateTime&gt;
      &lt;WorkflowName&gt;Direct approval&lt;/WorkflowName&gt;
      &lt;TaskName&gt;Direct approval&lt;/TaskName&gt;
      &lt;CommentField&gt;palkkataulukko HR:stä&lt;/CommentField&gt;
    &lt;/Comment&gt;
    &lt;Comment&gt;
      &lt;HB_DocCode&gt;132&lt;/HB_DocCode&gt;
      &lt;HB_RevNumber&gt;43&lt;/HB_RevNumber&gt;
      &lt;UserID&gt;i:0#.f|membership|sirkku.hoikkala@vtt.fi&lt;/UserID&gt;
      &lt;UserName&gt;Hoikkala Sirkku&lt;/UserName&gt;
      &lt;DateTime&gt;2021-06-21T10:18:04.7055851+00:00&lt;/DateTime&gt;
      &lt;WorkflowName&gt;Direct approval&lt;/WorkflowName&gt;
      &lt;TaskName&gt;Direct approval&lt;/TaskName&gt;
      &lt;CommentField&gt;HE koordinointipohjat lisätty&lt;/CommentField&gt;
    &lt;/Comment&gt;
    &lt;Comment&gt;
      &lt;HB_DocCode&gt;132&lt;/HB_DocCode&gt;
      &lt;HB_RevNumber&gt;44&lt;/HB_RevNumber&gt;
      &lt;UserID&gt;i:0#.f|membership|sirkku.hoikkala@vtt.fi&lt;/UserID&gt;
      &lt;UserName&gt;Hoikkala Sirkku&lt;/UserName&gt;
      &lt;DateTime&gt;2021-06-22T09:56:39.2224366+00:00&lt;/DateTime&gt;
      &lt;WorkflowName&gt;Direct approval&lt;/WorkflowName&gt;
      &lt;TaskName&gt;Direct approval&lt;/TaskName&gt;
      &lt;CommentField&gt;v1.4 korjauksia&lt;/CommentField&gt;
    &lt;/Comment&gt;
    &lt;Comment&gt;
      &lt;HB_DocCode&gt;132&lt;/HB_DocCode&gt;
      &lt;HB_RevNumber&gt;45&lt;/HB_RevNumber&gt;
      &lt;UserID&gt;i:0#.f|membership|sirkku.hoikkala@vtt.fi&lt;/UserID&gt;
      &lt;UserName&gt;Hoikkala Sirkku&lt;/UserName&gt;
      &lt;DateTime&gt;2021-06-30T08:11:35.0580526+00:00&lt;/DateTime&gt;
      &lt;WorkflowName&gt;Direct approval&lt;/WorkflowName&gt;
      &lt;TaskName&gt;Direct approval&lt;/TaskName&gt;
      &lt;CommentField&gt;versio 1.1.&lt;/CommentField&gt;
    &lt;/Comment&gt;
  &lt;/Comments&gt;
&lt;/Document&gt;</HB_CommentsXML>
    <HB_ReadReceipt_ADGroupsOld xmlns="e10b2c24-7010-4d6c-9c1b-5c77d3c9ef61" xsi:nil="true"/>
    <HB_Keywords xmlns="e10b2c24-7010-4d6c-9c1b-5c77d3c9ef61" xsi:nil="true"/>
    <HB_DocHistoryLog xmlns="489381a9-3988-4669-a7f1-dce3a4dc2de9">&lt;?xml version="1.0"?&gt;
&lt;Document xmlns:xsi="http://www.w3.org/2001/XMLSchema-instance" xmlns:xsd="http://www.w3.org/2001/XMLSchema"&gt;
  &lt;Events&gt;
    &lt;Event&gt;
      &lt;HB_DocCode&gt;132&lt;/HB_DocCode&gt;
      &lt;HB_RevNumber&gt;0&lt;/HB_RevNumber&gt;
      &lt;UserID&gt;i:0#.w|ad\mlmirka&lt;/UserID&gt;
      &lt;UserName&gt;Laasonen Mirka&lt;/UserName&gt;
      &lt;DateTime&gt;2017-04-24T16:37:33.4364044&lt;/DateTime&gt;
      &lt;WorkflowName&gt;Direct approval&lt;/WorkflowName&gt;
      &lt;TaskName /&gt;
      &lt;EventType&gt;Approved&lt;/EventType&gt;
    &lt;/Event&gt;
    &lt;Event&gt;
      &lt;HB_DocCode&gt;132&lt;/HB_DocCode&gt;
      &lt;HB_RevNumber&gt;1&lt;/HB_RevNumber&gt;
      &lt;UserID&gt;i:0#.w|ad\mlmirka&lt;/UserID&gt;
      &lt;UserName&gt;Laasonen Mirka&lt;/UserName&gt;
      &lt;DateTime&gt;2017-04-24T16:37:35.3426813&lt;/DateTime&gt;
      &lt;WorkflowName&gt;Direct approval&lt;/WorkflowName&gt;
      &lt;TaskName /&gt;
      &lt;EventType&gt;Published&lt;/EventType&gt;
    &lt;/Event&gt;
    &lt;Event&gt;
      &lt;HB_DocCode&gt;132&lt;/HB_DocCode&gt;
      &lt;HB_RevNumber&gt;1&lt;/HB_RevNumber&gt;
      &lt;UserID&gt;i:0#.w|ad\mlmirka&lt;/UserID&gt;
      &lt;UserName&gt;Laasonen Mirka&lt;/UserName&gt;
      &lt;DateTime&gt;2017-04-25T14:27:44.0335267&lt;/DateTime&gt;
      &lt;WorkflowName&gt;New version&lt;/WorkflowName&gt;
      &lt;TaskName /&gt;
      &lt;EventType&gt;New version&lt;/EventType&gt;
    &lt;/Event&gt;
    &lt;Event&gt;
      &lt;HB_DocCode&gt;132&lt;/HB_DocCode&gt;
      &lt;HB_RevNumber&gt;1&lt;/HB_RevNumber&gt;
      &lt;UserID&gt;i:0#.w|ad\mlmirka&lt;/UserID&gt;
      &lt;UserName&gt;Laasonen Mirka&lt;/UserName&gt;
      &lt;DateTime&gt;2017-04-25T14:29:32.6751295&lt;/DateTime&gt;
      &lt;WorkflowName&gt;Direct approval&lt;/WorkflowName&gt;
      &lt;TaskName /&gt;
      &lt;EventType&gt;Approved&lt;/EventType&gt;
    &lt;/Event&gt;
    &lt;Event&gt;
      &lt;HB_DocCode&gt;132&lt;/HB_DocCode&gt;
      &lt;HB_RevNumber&gt;2&lt;/HB_RevNumber&gt;
      &lt;UserID&gt;i:0#.w|ad\mlmirka&lt;/UserID&gt;
      &lt;UserName&gt;Laasonen Mirka&lt;/UserName&gt;
      &lt;DateTime&gt;2017-04-25T14:29:35.3938995&lt;/DateTime&gt;
      &lt;WorkflowName&gt;Direct approval&lt;/WorkflowName&gt;
      &lt;TaskName /&gt;
      &lt;EventType&gt;Published&lt;/EventType&gt;
    &lt;/Event&gt;
    &lt;Event&gt;
      &lt;HB_DocCode&gt;132&lt;/HB_DocCode&gt;
      &lt;HB_RevNumber&gt;2&lt;/HB_RevNumber&gt;
      &lt;UserID&gt;i:0#.w|ad\mlmirka&lt;/UserID&gt;
      &lt;UserName&gt;Laasonen Mirka&lt;/UserName&gt;
      &lt;DateTime&gt;2017-04-25T14:30:57.2695858&lt;/DateTime&gt;
      &lt;WorkflowName&gt;New version&lt;/WorkflowName&gt;
      &lt;TaskName /&gt;
      &lt;EventType&gt;New version&lt;/EventType&gt;
    &lt;/Event&gt;
    &lt;Event&gt;
      &lt;HB_DocCode&gt;132&lt;/HB_DocCode&gt;
      &lt;HB_RevNumber&gt;2&lt;/HB_RevNumber&gt;
      &lt;UserID&gt;i:0#.w|ad\mlmirka&lt;/UserID&gt;
      &lt;UserName&gt;Laasonen Mirka&lt;/UserName&gt;
      &lt;DateTime&gt;2017-04-25T14:32:20.2859279&lt;/DateTime&gt;
      &lt;WorkflowName&gt;Direct approval&lt;/WorkflowName&gt;
      &lt;TaskName /&gt;
      &lt;EventType&gt;Approved&lt;/EventType&gt;
    &lt;/Event&gt;
    &lt;Event&gt;
      &lt;HB_DocCode&gt;132&lt;/HB_DocCode&gt;
      &lt;HB_RevNumber&gt;3&lt;/HB_RevNumber&gt;
      &lt;UserID&gt;i:0#.w|ad\mlmirka&lt;/UserID&gt;
      &lt;UserName&gt;Laasonen Mirka&lt;/UserName&gt;
      &lt;DateTime&gt;2017-04-25T14:32:21.082735&lt;/DateTime&gt;
      &lt;WorkflowName&gt;Direct approval&lt;/WorkflowName&gt;
      &lt;TaskName /&gt;
      &lt;EventType&gt;Published&lt;/EventType&gt;
    &lt;/Event&gt;
    &lt;Event&gt;
      &lt;HB_DocCode&gt;132&lt;/HB_DocCode&gt;
      &lt;HB_RevNumber&gt;3&lt;/HB_RevNumber&gt;
      &lt;UserID&gt;i:0#.w|ad\tuovku&lt;/UserID&gt;
      &lt;UserName&gt;Kupiainen Virpi&lt;/UserName&gt;
      &lt;DateTime&gt;2017-05-15T14:22:12.7634516&lt;/DateTime&gt;
      &lt;WorkflowName&gt;New version&lt;/WorkflowName&gt;
      &lt;TaskName /&gt;
      &lt;EventType&gt;New version&lt;/EventType&gt;
    &lt;/Event&gt;
    &lt;Event&gt;
      &lt;HB_DocCode&gt;132&lt;/HB_DocCode&gt;
      &lt;HB_RevNumber&gt;3&lt;/HB_RevNumber&gt;
      &lt;UserID&gt;i:0#.w|ad\tuovku&lt;/UserID&gt;
      &lt;UserName&gt;Kupiainen Virpi&lt;/UserName&gt;
      &lt;DateTime&gt;2017-05-15T14:23:24.3899871&lt;/DateTime&gt;
      &lt;WorkflowName&gt;Direct approval&lt;/WorkflowName&gt;
      &lt;TaskName /&gt;
      &lt;EventType&gt;Approved&lt;/EventType&gt;
    &lt;/Event&gt;
    &lt;Event&gt;
      &lt;HB_DocCode&gt;132&lt;/HB_DocCode&gt;
      &lt;HB_RevNumber&gt;4&lt;/HB_RevNumber&gt;
      &lt;UserID&gt;i:0#.w|ad\tuovku&lt;/UserID&gt;
      &lt;UserName&gt;Kupiainen Virpi&lt;/UserName&gt;
      &lt;DateTime&gt;2017-05-15T14:23:28.952595&lt;/DateTime&gt;
      &lt;WorkflowName&gt;Direct approval&lt;/WorkflowName&gt;
      &lt;TaskName /&gt;
      &lt;EventType&gt;Published&lt;/EventType&gt;
    &lt;/Event&gt;
    &lt;Event&gt;
      &lt;HB_DocCode&gt;132&lt;/HB_DocCode&gt;
      &lt;HB_RevNumber&gt;4&lt;/HB_RevNumber&gt;
      &lt;UserID&gt;i:0#.w|ad\shsirkku&lt;/UserID&gt;
      &lt;UserName&gt;Hoikkala Sirkku&lt;/UserName&gt;
      &lt;DateTime&gt;2017-11-15T09:14:07.5172678&lt;/DateTime&gt;
      &lt;WorkflowName&gt;New version&lt;/WorkflowName&gt;
      &lt;TaskName /&gt;
      &lt;EventType&gt;New version&lt;/EventType&gt;
    &lt;/Event&gt;
    &lt;Event&gt;
      &lt;HB_DocCode&gt;132&lt;/HB_DocCode&gt;
      &lt;HB_RevNumber&gt;4&lt;/HB_RevNumber&gt;
      &lt;UserID&gt;i:0#.w|ad\shsirkku&lt;/UserID&gt;
      &lt;UserName&gt;Hoikkala Sirkku&lt;/UserName&gt;
      &lt;DateTime&gt;2017-11-15T09:23:43.560711&lt;/DateTime&gt;
      &lt;WorkflowName&gt;Direct approval&lt;/WorkflowName&gt;
      &lt;TaskName /&gt;
      &lt;EventType&gt;Approved&lt;/EventType&gt;
    &lt;/Event&gt;
    &lt;Event&gt;
      &lt;HB_DocCode&gt;132&lt;/HB_DocCode&gt;
      &lt;HB_RevNumber&gt;5&lt;/HB_RevNumber&gt;
      &lt;UserID&gt;i:0#.w|ad\shsirkku&lt;/UserID&gt;
      &lt;UserName&gt;Hoikkala Sirkku&lt;/UserName&gt;
      &lt;DateTime&gt;2017-11-15T09:23:45.4201147&lt;/DateTime&gt;
      &lt;WorkflowName&gt;Direct approval&lt;/WorkflowName&gt;
      &lt;TaskName /&gt;
      &lt;EventType&gt;Published&lt;/EventType&gt;
    &lt;/Event&gt;
    &lt;Event&gt;
      &lt;HB_DocCode&gt;132&lt;/HB_DocCode&gt;
      &lt;HB_RevNumber&gt;5&lt;/HB_RevNumber&gt;
      &lt;UserID&gt;i:0#.w|ad\shsirkku&lt;/UserID&gt;
      &lt;UserName&gt;Hoikkala Sirkku&lt;/UserName&gt;
      &lt;DateTime&gt;2017-11-27T14:00:14.6970737&lt;/DateTime&gt;
      &lt;WorkflowName&gt;New version&lt;/WorkflowName&gt;
      &lt;TaskName /&gt;
      &lt;EventType&gt;New version&lt;/EventType&gt;
    &lt;/Event&gt;
    &lt;Event&gt;
      &lt;HB_DocCode&gt;132&lt;/HB_DocCode&gt;
      &lt;HB_RevNumber&gt;5&lt;/HB_RevNumber&gt;
      &lt;UserID&gt;i:0#.w|ad\shsirkku&lt;/UserID&gt;
      &lt;UserName&gt;Hoikkala Sirkku&lt;/UserName&gt;
      &lt;DateTime&gt;2017-11-27T14:02:01.3406627&lt;/DateTime&gt;
      &lt;WorkflowName&gt;Direct approval&lt;/WorkflowName&gt;
      &lt;TaskName /&gt;
      &lt;EventType&gt;Approved&lt;/EventType&gt;
    &lt;/Event&gt;
    &lt;Event&gt;
      &lt;HB_DocCode&gt;132&lt;/HB_DocCode&gt;
      &lt;HB_RevNumber&gt;6&lt;/HB_RevNumber&gt;
      &lt;UserID&gt;i:0#.w|ad\shsirkku&lt;/UserID&gt;
      &lt;UserName&gt;Hoikkala Sirkku&lt;/UserName&gt;
      &lt;DateTime&gt;2017-11-27T14:02:06.6063634&lt;/DateTime&gt;
      &lt;WorkflowName&gt;Direct approval&lt;/WorkflowName&gt;
      &lt;TaskName /&gt;
      &lt;EventType&gt;Published&lt;/EventType&gt;
    &lt;/Event&gt;
    &lt;Event&gt;
      &lt;HB_DocCode&gt;132&lt;/HB_DocCode&gt;
      &lt;HB_RevNumber&gt;6&lt;/HB_RevNumber&gt;
      &lt;UserID&gt;i:0#.w|ad\shsirkku&lt;/UserID&gt;
      &lt;UserName&gt;Hoikkala Sirkku&lt;/UserName&gt;
      &lt;DateTime&gt;2017-12-21T15:18:26.1097028&lt;/DateTime&gt;
      &lt;WorkflowName&gt;New version&lt;/WorkflowName&gt;
      &lt;TaskName /&gt;
      &lt;EventType&gt;New version&lt;/EventType&gt;
    &lt;/Event&gt;
    &lt;Event&gt;
      &lt;HB_DocCode&gt;132&lt;/HB_DocCode&gt;
      &lt;HB_RevNumber&gt;6&lt;/HB_RevNumber&gt;
      &lt;UserID&gt;i:0#.w|ad\shsirkku&lt;/UserID&gt;
      &lt;UserName&gt;Hoikkala Sirkku&lt;/UserName&gt;
      &lt;DateTime&gt;2017-12-21T15:22:23.4314647&lt;/DateTime&gt;
      &lt;WorkflowName&gt;Direct approval&lt;/WorkflowName&gt;
      &lt;TaskName /&gt;
      &lt;EventType&gt;Approved&lt;/EventType&gt;
    &lt;/Event&gt;
    &lt;Event&gt;
      &lt;HB_DocCode&gt;132&lt;/HB_DocCode&gt;
      &lt;HB_RevNumber&gt;7&lt;/HB_RevNumber&gt;
      &lt;UserID&gt;i:0#.w|ad\shsirkku&lt;/UserID&gt;
      &lt;UserName&gt;Hoikkala Sirkku&lt;/UserName&gt;
      &lt;DateTime&gt;2017-12-21T15:22:25.5565234&lt;/DateTime&gt;
      &lt;WorkflowName&gt;Direct approval&lt;/WorkflowName&gt;
      &lt;TaskName /&gt;
      &lt;EventType&gt;Published&lt;/EventType&gt;
    &lt;/Event&gt;
    &lt;Event&gt;
      &lt;HB_DocCode&gt;132&lt;/HB_DocCode&gt;
      &lt;HB_RevNumber&gt;7&lt;/HB_RevNumber&gt;
      &lt;UserID&gt;i:0#.w|ad\shsirkku&lt;/UserID&gt;
      &lt;UserName&gt;Hoikkala Sirkku&lt;/UserName&gt;
      &lt;DateTime&gt;2017-12-21T15:25:50.3592366&lt;/DateTime&gt;
      &lt;WorkflowName&gt;New version&lt;/WorkflowName&gt;
      &lt;TaskName /&gt;
      &lt;EventType&gt;New version&lt;/EventType&gt;
    &lt;/Event&gt;
    &lt;Event&gt;
      &lt;HB_DocCode&gt;132&lt;/HB_DocCode&gt;
      &lt;HB_RevNumber&gt;7&lt;/HB_RevNumber&gt;
      &lt;UserID&gt;i:0#.w|ad\shsirkku&lt;/UserID&gt;
      &lt;UserName&gt;Hoikkala Sirkku&lt;/UserName&gt;
      &lt;DateTime&gt;2017-12-21T15:27:10.9982486&lt;/DateTime&gt;
      &lt;WorkflowName&gt;Direct approval&lt;/WorkflowName&gt;
      &lt;TaskName /&gt;
      &lt;EventType&gt;Approved&lt;/EventType&gt;
    &lt;/Event&gt;
    &lt;Event&gt;
      &lt;HB_DocCode&gt;132&lt;/HB_DocCode&gt;
      &lt;HB_RevNumber&gt;8&lt;/HB_RevNumber&gt;
      &lt;UserID&gt;i:0#.w|ad\shsirkku&lt;/UserID&gt;
      &lt;UserName&gt;Hoikkala Sirkku&lt;/UserName&gt;
      &lt;DateTime&gt;2017-12-21T15:27:11.8419933&lt;/DateTime&gt;
      &lt;WorkflowName&gt;Direct approval&lt;/WorkflowName&gt;
      &lt;TaskName /&gt;
      &lt;EventType&gt;Published&lt;/EventType&gt;
    &lt;/Event&gt;
    &lt;Event&gt;
      &lt;HB_DocCode&gt;132&lt;/HB_DocCode&gt;
      &lt;HB_RevNumber&gt;8&lt;/HB_RevNumber&gt;
      &lt;UserID&gt;i:0#.w|ad\shsirkku&lt;/UserID&gt;
      &lt;UserName&gt;Hoikkala Sirkku&lt;/UserName&gt;
      &lt;DateTime&gt;2018-01-03T14:16:56.5874156&lt;/DateTime&gt;
      &lt;WorkflowName&gt;New version&lt;/WorkflowName&gt;
      &lt;TaskName /&gt;
      &lt;EventType&gt;New version&lt;/EventType&gt;
    &lt;/Event&gt;
    &lt;Event&gt;
      &lt;HB_DocCode&gt;132&lt;/HB_DocCode&gt;
      &lt;HB_RevNumber&gt;8&lt;/HB_RevNumber&gt;
      &lt;UserID&gt;i:0#.w|ad\shsirkku&lt;/UserID&gt;
      &lt;UserName&gt;Hoikkala Sirkku&lt;/UserName&gt;
      &lt;DateTime&gt;2018-01-03T14:17:55.4636343&lt;/DateTime&gt;
      &lt;WorkflowName&gt;Direct approval&lt;/WorkflowName&gt;
      &lt;TaskName /&gt;
      &lt;EventType&gt;Approved&lt;/EventType&gt;
    &lt;/Event&gt;
    &lt;Event&gt;
      &lt;HB_DocCode&gt;132&lt;/HB_DocCode&gt;
      &lt;HB_RevNumber&gt;9&lt;/HB_RevNumber&gt;
      &lt;UserID&gt;i:0#.w|ad\shsirkku&lt;/UserID&gt;
      &lt;UserName&gt;Hoikkala Sirkku&lt;/UserName&gt;
      &lt;DateTime&gt;2018-01-03T14:17:58.5262556&lt;/DateTime&gt;
      &lt;WorkflowName&gt;Direct approval&lt;/WorkflowName&gt;
      &lt;TaskName /&gt;
      &lt;EventType&gt;Published&lt;/EventType&gt;
    &lt;/Event&gt;
    &lt;Event&gt;
      &lt;HB_DocCode&gt;132&lt;/HB_DocCode&gt;
      &lt;HB_RevNumber&gt;9&lt;/HB_RevNumber&gt;
      &lt;UserID&gt;i:0#.w|ad\shsirkku&lt;/UserID&gt;
      &lt;UserName&gt;Hoikkala Sirkku&lt;/UserName&gt;
      &lt;DateTime&gt;2018-01-16T16:08:23.7341393&lt;/DateTime&gt;
      &lt;WorkflowName&gt;New version&lt;/WorkflowName&gt;
      &lt;TaskName /&gt;
      &lt;EventType&gt;New version&lt;/EventType&gt;
    &lt;/Event&gt;
    &lt;Event&gt;
      &lt;HB_DocCode&gt;132&lt;/HB_DocCode&gt;
      &lt;HB_RevNumber&gt;9&lt;/HB_RevNumber&gt;
      &lt;UserID&gt;i:0#.w|ad\shsirkku&lt;/UserID&gt;
      &lt;UserName&gt;Hoikkala Sirkku&lt;/UserName&gt;
      &lt;DateTime&gt;2018-01-16T16:11:03.1427263&lt;/DateTime&gt;
      &lt;WorkflowName&gt;Direct approval&lt;/WorkflowName&gt;
      &lt;TaskName /&gt;
      &lt;EventType&gt;Approved&lt;/EventType&gt;
    &lt;/Event&gt;
    &lt;Event&gt;
      &lt;HB_DocCode&gt;132&lt;/HB_DocCode&gt;
      &lt;HB_RevNumber&gt;10&lt;/HB_RevNumber&gt;
      &lt;UserID&gt;i:0#.w|ad\shsirkku&lt;/UserID&gt;
      &lt;UserName&gt;Hoikkala Sirkku&lt;/UserName&gt;
      &lt;DateTime&gt;2018-01-16T16:11:04.7521378&lt;/DateTime&gt;
      &lt;WorkflowName&gt;Direct approval&lt;/WorkflowName&gt;
      &lt;TaskName /&gt;
      &lt;EventType&gt;Published&lt;/EventType&gt;
    &lt;/Event&gt;
    &lt;Event&gt;
      &lt;HB_DocCode&gt;132&lt;/HB_DocCode&gt;
      &lt;HB_RevNumber&gt;10&lt;/HB_RevNumber&gt;
      &lt;UserID&gt;i:0#.w|ad\shsirkku&lt;/UserID&gt;
      &lt;UserName&gt;Hoikkala Sirkku&lt;/UserName&gt;
      &lt;DateTime&gt;2018-01-26T14:48:50.5764826&lt;/DateTime&gt;
      &lt;WorkflowName&gt;New version&lt;/WorkflowName&gt;
      &lt;TaskName /&gt;
      &lt;EventType&gt;New version&lt;/EventType&gt;
    &lt;/Event&gt;
    &lt;Event&gt;
      &lt;HB_DocCode&gt;132&lt;/HB_DocCode&gt;
      &lt;HB_RevNumber&gt;10&lt;/HB_RevNumber&gt;
      &lt;UserID&gt;i:0#.w|ad\shsirkku&lt;/UserID&gt;
      &lt;UserName&gt;Hoikkala Sirkku&lt;/UserName&gt;
      &lt;DateTime&gt;2018-01-26T14:53:12.1293511&lt;/DateTime&gt;
      &lt;WorkflowName&gt;Direct approval&lt;/WorkflowName&gt;
      &lt;TaskName /&gt;
      &lt;EventType&gt;Approved&lt;/EventType&gt;
    &lt;/Event&gt;
    &lt;Event&gt;
      &lt;HB_DocCode&gt;132&lt;/HB_DocCode&gt;
      &lt;HB_RevNumber&gt;11&lt;/HB_RevNumber&gt;
      &lt;UserID&gt;i:0#.w|ad\shsirkku&lt;/UserID&gt;
      &lt;UserName&gt;Hoikkala Sirkku&lt;/UserName&gt;
      &lt;DateTime&gt;2018-01-26T14:53:15.7544511&lt;/DateTime&gt;
      &lt;WorkflowName&gt;Direct approval&lt;/WorkflowName&gt;
      &lt;TaskName /&gt;
      &lt;EventType&gt;Published&lt;/EventType&gt;
    &lt;/Event&gt;
    &lt;Event&gt;
      &lt;HB_DocCode&gt;132&lt;/HB_DocCode&gt;
      &lt;HB_RevNumber&gt;11&lt;/HB_RevNumber&gt;
      &lt;UserID&gt;i:0#.w|ad\shsirkku&lt;/UserID&gt;
      &lt;UserName&gt;Hoikkala Sirkku&lt;/UserName&gt;
      &lt;DateTime&gt;2018-03-06T15:47:01.3027281&lt;/DateTime&gt;
      &lt;WorkflowName&gt;Direct approval&lt;/WorkflowName&gt;
      &lt;TaskName /&gt;
      &lt;EventType&gt;Approved&lt;/EventType&gt;
    &lt;/Event&gt;
    &lt;Event&gt;
      &lt;HB_DocCode&gt;132&lt;/HB_DocCode&gt;
      &lt;HB_RevNumber&gt;12&lt;/HB_RevNumber&gt;
      &lt;UserID&gt;i:0#.w|ad\shsirkku&lt;/UserID&gt;
      &lt;UserName&gt;Hoikkala Sirkku&lt;/UserName&gt;
      &lt;DateTime&gt;2018-03-06T15:47:02.4434002&lt;/DateTime&gt;
      &lt;WorkflowName&gt;Direct approval&lt;/WorkflowName&gt;
      &lt;TaskName /&gt;
      &lt;EventType&gt;Published&lt;/EventType&gt;
    &lt;/Event&gt;
    &lt;Event&gt;
      &lt;HB_DocCode&gt;132&lt;/HB_DocCode&gt;
      &lt;HB_RevNumber&gt;12&lt;/HB_RevNumber&gt;
      &lt;UserID&gt;i:0#.w|ad\shsirkku&lt;/UserID&gt;
      &lt;UserName&gt;Hoikkala Sirkku&lt;/UserName&gt;
      &lt;DateTime&gt;2018-03-06T15:50:09.715236&lt;/DateTime&gt;
      &lt;WorkflowName&gt;Direct approval&lt;/WorkflowName&gt;
      &lt;TaskName /&gt;
      &lt;EventType&gt;Approved&lt;/EventType&gt;
    &lt;/Event&gt;
    &lt;Event&gt;
      &lt;HB_DocCode&gt;132&lt;/HB_DocCode&gt;
      &lt;HB_RevNumber&gt;13&lt;/HB_RevNumber&gt;
      &lt;UserID&gt;i:0#.w|ad\shsirkku&lt;/UserID&gt;
      &lt;UserName&gt;Hoikkala Sirkku&lt;/UserName&gt;
      &lt;DateTime&gt;2018-03-06T15:50:10.5121413&lt;/DateTime&gt;
      &lt;WorkflowName&gt;Direct approval&lt;/WorkflowName&gt;
      &lt;TaskName /&gt;
      &lt;EventType&gt;Published&lt;/EventType&gt;
    &lt;/Event&gt;
    &lt;Event&gt;
      &lt;HB_DocCode&gt;132&lt;/HB_DocCode&gt;
      &lt;HB_RevNumber&gt;13&lt;/HB_RevNumber&gt;
      &lt;UserID&gt;i:0#.w|ad\shsirkku&lt;/UserID&gt;
      &lt;UserName&gt;Hoikkala Sirkku&lt;/UserName&gt;
      &lt;DateTime&gt;2018-04-10T08:20:41.9298598&lt;/DateTime&gt;
      &lt;WorkflowName&gt;Review&lt;/WorkflowName&gt;
      &lt;TaskName&gt;Review document 'EU-tiimin pohjat (vain sisäiseen käyttöön)'&lt;/TaskName&gt;
      &lt;EventType&gt;Reviewed&lt;/EventType&gt;
    &lt;/Event&gt;
    &lt;Event&gt;
      &lt;HB_DocCode&gt;132&lt;/HB_DocCode&gt;
      &lt;HB_RevNumber&gt;13&lt;/HB_RevNumber&gt;
      &lt;UserID&gt;i:0#.w|ad\shsirkku&lt;/UserID&gt;
      &lt;UserName&gt;Hoikkala Sirkku&lt;/UserName&gt;
      &lt;DateTime&gt;2018-05-11T09:22:22.7393591&lt;/DateTime&gt;
      &lt;WorkflowName&gt;Direct approval&lt;/WorkflowName&gt;
      &lt;TaskName /&gt;
      &lt;EventType&gt;Approved&lt;/EventType&gt;
    &lt;/Event&gt;
    &lt;Event&gt;
      &lt;HB_DocCode&gt;132&lt;/HB_DocCode&gt;
      &lt;HB_RevNumber&gt;14&lt;/HB_RevNumber&gt;
      &lt;UserID&gt;i:0#.w|ad\shsirkku&lt;/UserID&gt;
      &lt;UserName&gt;Hoikkala Sirkku&lt;/UserName&gt;
      &lt;DateTime&gt;2018-05-11T09:22:23.8957034&lt;/DateTime&gt;
      &lt;WorkflowName&gt;Direct approval&lt;/WorkflowName&gt;
      &lt;TaskName /&gt;
      &lt;EventType&gt;Published&lt;/EventType&gt;
    &lt;/Event&gt;
    &lt;Event&gt;
      &lt;HB_DocCode&gt;132&lt;/HB_DocCode&gt;
      &lt;HB_RevNumber&gt;14&lt;/HB_RevNumber&gt;
      &lt;UserID&gt;i:0#.w|ad\shsirkku&lt;/UserID&gt;
      &lt;UserName&gt;Hoikkala Sirkku&lt;/UserName&gt;
      &lt;DateTime&gt;2018-05-30T15:05:18.3889407&lt;/DateTime&gt;
      &lt;WorkflowName&gt;Direct approval&lt;/WorkflowName&gt;
      &lt;TaskName /&gt;
      &lt;EventType&gt;Approved&lt;/EventType&gt;
    &lt;/Event&gt;
    &lt;Event&gt;
      &lt;HB_DocCode&gt;132&lt;/HB_DocCode&gt;
      &lt;HB_RevNumber&gt;15&lt;/HB_RevNumber&gt;
      &lt;UserID&gt;i:0#.w|ad\shsirkku&lt;/UserID&gt;
      &lt;UserName&gt;Hoikkala Sirkku&lt;/UserName&gt;
      &lt;DateTime&gt;2018-05-30T15:05:19.4824443&lt;/DateTime&gt;
      &lt;WorkflowName&gt;Direct approval&lt;/WorkflowName&gt;
      &lt;TaskName /&gt;
      &lt;EventType&gt;Published&lt;/EventType&gt;
    &lt;/Event&gt;
    &lt;Event&gt;
      &lt;HB_DocCode&gt;132&lt;/HB_DocCode&gt;
      &lt;HB_RevNumber&gt;15&lt;/HB_RevNumber&gt;
      &lt;UserID&gt;i:0#.w|ad\shsirkku&lt;/UserID&gt;
      &lt;UserName&gt;Hoikkala Sirkku&lt;/UserName&gt;
      &lt;DateTime&gt;2018-06-07T12:15:50.4985755&lt;/DateTime&gt;
      &lt;WorkflowName&gt;Direct approval&lt;/WorkflowName&gt;
      &lt;TaskName /&gt;
      &lt;EventType&gt;Approved&lt;/EventType&gt;
    &lt;/Event&gt;
    &lt;Event&gt;
      &lt;HB_DocCode&gt;132&lt;/HB_DocCode&gt;
      &lt;HB_RevNumber&gt;16&lt;/HB_RevNumber&gt;
      &lt;UserID&gt;i:0#.w|ad\shsirkku&lt;/UserID&gt;
      &lt;UserName&gt;Hoikkala Sirkku&lt;/UserName&gt;
      &lt;DateTime&gt;2018-06-07T12:15:51.5924132&lt;/DateTime&gt;
      &lt;WorkflowName&gt;Direct approval&lt;/WorkflowName&gt;
      &lt;TaskName /&gt;
      &lt;EventType&gt;Published&lt;/EventType&gt;
    &lt;/Event&gt;
    &lt;Event&gt;
      &lt;HB_DocCode&gt;132&lt;/HB_DocCode&gt;
      &lt;HB_RevNumber&gt;16&lt;/HB_RevNumber&gt;
      &lt;UserID&gt;i:0#.w|ad\shsirkku&lt;/UserID&gt;
      &lt;UserName&gt;Hoikkala Sirkku&lt;/UserName&gt;
      &lt;DateTime&gt;2018-06-12T10:11:51.0377648&lt;/DateTime&gt;
      &lt;WorkflowName&gt;Direct approval&lt;/WorkflowName&gt;
      &lt;TaskName /&gt;
      &lt;EventType&gt;Approved&lt;/EventType&gt;
    &lt;/Event&gt;
    &lt;Event&gt;
      &lt;HB_DocCode&gt;132&lt;/HB_DocCode&gt;
      &lt;HB_RevNumber&gt;17&lt;/HB_RevNumber&gt;
      &lt;UserID&gt;i:0#.w|ad\shsirkku&lt;/UserID&gt;
      &lt;UserName&gt;Hoikkala Sirkku&lt;/UserName&gt;
      &lt;DateTime&gt;2018-06-12T10:11:52.2107355&lt;/DateTime&gt;
      &lt;WorkflowName&gt;Direct approval&lt;/WorkflowName&gt;
      &lt;TaskName /&gt;
      &lt;EventType&gt;Published&lt;/EventType&gt;
    &lt;/Event&gt;
    &lt;Event&gt;
      &lt;HB_DocCode&gt;132&lt;/HB_DocCode&gt;
      &lt;HB_RevNumber&gt;17&lt;/HB_RevNumber&gt;
      &lt;UserID&gt;i:0#.w|ad\mlmirka&lt;/UserID&gt;
      &lt;UserName&gt;Laasonen Mirka&lt;/UserName&gt;
      &lt;DateTime&gt;2018-07-04T15:20:02.9562765&lt;/DateTime&gt;
      &lt;WorkflowName&gt;New version&lt;/WorkflowName&gt;
      &lt;TaskName /&gt;
      &lt;EventType&gt;New version&lt;/EventType&gt;
    &lt;/Event&gt;
    &lt;Event&gt;
      &lt;HB_DocCode&gt;132&lt;/HB_DocCode&gt;
      &lt;HB_RevNumber&gt;17&lt;/HB_RevNumber&gt;
      &lt;UserID&gt;i:0#.w|ad\mlmirka&lt;/UserID&gt;
      &lt;UserName&gt;Laasonen Mirka&lt;/UserName&gt;
      &lt;DateTime&gt;2018-07-04T15:27:58.8652501&lt;/DateTime&gt;
      &lt;WorkflowName&gt;Direct approval&lt;/WorkflowName&gt;
      &lt;TaskName /&gt;
      &lt;EventType&gt;Approved&lt;/EventType&gt;
    &lt;/Event&gt;
    &lt;Event&gt;
      &lt;HB_DocCode&gt;132&lt;/HB_DocCode&gt;
      &lt;HB_RevNumber&gt;18&lt;/HB_RevNumber&gt;
      &lt;UserID&gt;i:0#.w|ad\mlmirka&lt;/UserID&gt;
      &lt;UserName&gt;Laasonen Mirka&lt;/UserName&gt;
      &lt;DateTime&gt;2018-07-04T15:27:59.8027717&lt;/DateTime&gt;
      &lt;WorkflowName&gt;Direct approval&lt;/WorkflowName&gt;
      &lt;TaskName /&gt;
      &lt;EventType&gt;Published&lt;/EventType&gt;
    &lt;/Event&gt;
    &lt;Event&gt;
      &lt;HB_DocCode&gt;132&lt;/HB_DocCode&gt;
      &lt;HB_RevNumber&gt;18&lt;/HB_RevNumber&gt;
      &lt;UserID&gt;i:0#.w|ad\mlmirka&lt;/UserID&gt;
      &lt;UserName&gt;Laasonen Mirka&lt;/UserName&gt;
      &lt;DateTime&gt;2018-07-04T15:28:55.5072052&lt;/DateTime&gt;
      &lt;WorkflowName&gt;New version&lt;/WorkflowName&gt;
      &lt;TaskName /&gt;
      &lt;EventType&gt;New version&lt;/EventType&gt;
    &lt;/Event&gt;
    &lt;Event&gt;
      &lt;HB_DocCode&gt;132&lt;/HB_DocCode&gt;
      &lt;HB_RevNumber&gt;18&lt;/HB_RevNumber&gt;
      &lt;UserID&gt;i:0#.w|ad\mlmirka&lt;/UserID&gt;
      &lt;UserName&gt;Laasonen Mirka&lt;/UserName&gt;
      &lt;DateTime&gt;2018-07-04T15:30:22.6339405&lt;/DateTime&gt;
      &lt;WorkflowName&gt;Direct approval&lt;/WorkflowName&gt;
      &lt;TaskName /&gt;
      &lt;EventType&gt;Approved&lt;/EventType&gt;
    &lt;/Event&gt;
    &lt;Event&gt;
      &lt;HB_DocCode&gt;132&lt;/HB_DocCode&gt;
      &lt;HB_RevNumber&gt;19&lt;/HB_RevNumber&gt;
      &lt;UserID&gt;i:0#.w|ad\mlmirka&lt;/UserID&gt;
      &lt;UserName&gt;Laasonen Mirka&lt;/UserName&gt;
      &lt;DateTime&gt;2018-07-04T15:30:23.0558352&lt;/DateTime&gt;
      &lt;WorkflowName&gt;Direct approval&lt;/WorkflowName&gt;
      &lt;TaskName /&gt;
      &lt;EventType&gt;Published&lt;/EventType&gt;
    &lt;/Event&gt;
    &lt;Event&gt;
      &lt;HB_DocCode&gt;132&lt;/HB_DocCode&gt;
      &lt;HB_RevNumber&gt;19&lt;/HB_RevNumber&gt;
      &lt;UserID&gt;i:0#.w|ad\shsirkku&lt;/UserID&gt;
      &lt;UserName&gt;Hoikkala Sirkku&lt;/UserName&gt;
      &lt;DateTime&gt;2018-08-16T14:47:22.4966534&lt;/DateTime&gt;
      &lt;WorkflowName&gt;Direct approval&lt;/WorkflowName&gt;
      &lt;TaskName /&gt;
      &lt;EventType&gt;Approved&lt;/EventType&gt;
    &lt;/Event&gt;
    &lt;Event&gt;
      &lt;HB_DocCode&gt;132&lt;/HB_DocCode&gt;
      &lt;HB_RevNumber&gt;20&lt;/HB_RevNumber&gt;
      &lt;UserID&gt;i:0#.w|ad\shsirkku&lt;/UserID&gt;
      &lt;UserName&gt;Hoikkala Sirkku&lt;/UserName&gt;
      &lt;DateTime&gt;2018-08-16T14:47:23.4810492&lt;/DateTime&gt;
      &lt;WorkflowName&gt;Direct approval&lt;/WorkflowName&gt;
      &lt;TaskName /&gt;
      &lt;EventType&gt;Published&lt;/EventType&gt;
    &lt;/Event&gt;
    &lt;Event&gt;
      &lt;HB_DocCode&gt;132&lt;/HB_DocCode&gt;
      &lt;HB_RevNumber&gt;20&lt;/HB_RevNumber&gt;
      &lt;UserID&gt;i:0#.w|ad\shsirkku&lt;/UserID&gt;
      &lt;UserName&gt;Hoikkala Sirkku&lt;/UserName&gt;
      &lt;DateTime&gt;2018-08-16T14:49:56.6786569&lt;/DateTime&gt;
      &lt;WorkflowName&gt;Direct approval&lt;/WorkflowName&gt;
      &lt;TaskName /&gt;
      &lt;EventType&gt;Approved&lt;/EventType&gt;
    &lt;/Event&gt;
    &lt;Event&gt;
      &lt;HB_DocCode&gt;132&lt;/HB_DocCode&gt;
      &lt;HB_RevNumber&gt;21&lt;/HB_RevNumber&gt;
      &lt;UserID&gt;i:0#.w|ad\shsirkku&lt;/UserID&gt;
      &lt;UserName&gt;Hoikkala Sirkku&lt;/UserName&gt;
      &lt;DateTime&gt;2018-08-16T14:49:57.6006019&lt;/DateTime&gt;
      &lt;WorkflowName&gt;Direct approval&lt;/WorkflowName&gt;
      &lt;TaskName /&gt;
      &lt;EventType&gt;Published&lt;/EventType&gt;
    &lt;/Event&gt;
    &lt;Event&gt;
      &lt;HB_DocCode&gt;132&lt;/HB_DocCode&gt;
      &lt;HB_RevNumber&gt;21&lt;/HB_RevNumber&gt;
      &lt;UserID&gt;i:0#.w|ad\shsirkku&lt;/UserID&gt;
      &lt;UserName&gt;Hoikkala Sirkku&lt;/UserName&gt;
      &lt;DateTime&gt;2018-08-30T08:17:29.2910619&lt;/DateTime&gt;
      &lt;WorkflowName&gt;Direct approval&lt;/WorkflowName&gt;
      &lt;TaskName /&gt;
      &lt;EventType&gt;Approved&lt;/EventType&gt;
    &lt;/Event&gt;
    &lt;Event&gt;
      &lt;HB_DocCode&gt;132&lt;/HB_DocCode&gt;
      &lt;HB_RevNumber&gt;22&lt;/HB_RevNumber&gt;
      &lt;UserID&gt;i:0#.w|ad\shsirkku&lt;/UserID&gt;
      &lt;UserName&gt;Hoikkala Sirkku&lt;/UserName&gt;
      &lt;DateTime&gt;2018-08-30T08:17:30.4630424&lt;/DateTime&gt;
      &lt;WorkflowName&gt;Direct approval&lt;/WorkflowName&gt;
      &lt;TaskName /&gt;
      &lt;EventType&gt;Published&lt;/EventType&gt;
    &lt;/Event&gt;
    &lt;Event&gt;
      &lt;HB_DocCode&gt;132&lt;/HB_DocCode&gt;
      &lt;HB_RevNumber&gt;22&lt;/HB_RevNumber&gt;
      &lt;UserID&gt;i:0#.w|ad\shsirkku&lt;/UserID&gt;
      &lt;UserName&gt;Hoikkala Sirkku&lt;/UserName&gt;
      &lt;DateTime&gt;2018-09-03T10:50:31.1180482&lt;/DateTime&gt;
      &lt;WorkflowName&gt;Direct approval&lt;/WorkflowName&gt;
      &lt;TaskName /&gt;
      &lt;EventType&gt;Approved&lt;/EventType&gt;
    &lt;/Event&gt;
    &lt;Event&gt;
      &lt;HB_DocCode&gt;132&lt;/HB_DocCode&gt;
      &lt;HB_RevNumber&gt;23&lt;/HB_RevNumber&gt;
      &lt;UserID&gt;i:0#.w|ad\shsirkku&lt;/UserID&gt;
      &lt;UserName&gt;Hoikkala Sirkku&lt;/UserName&gt;
      &lt;DateTime&gt;2018-09-03T10:50:32.3524893&lt;/DateTime&gt;
      &lt;WorkflowName&gt;Direct approval&lt;/WorkflowName&gt;
      &lt;TaskName /&gt;
      &lt;EventType&gt;Published&lt;/EventType&gt;
    &lt;/Event&gt;
    &lt;Event&gt;
      &lt;HB_DocCode&gt;132&lt;/HB_DocCode&gt;
      &lt;HB_RevNumber&gt;23&lt;/HB_RevNumber&gt;
      &lt;UserID&gt;i:0#.w|ad\shsirkku&lt;/UserID&gt;
      &lt;UserName&gt;Hoikkala Sirkku&lt;/UserName&gt;
      &lt;DateTime&gt;2018-09-04T09:18:54.4520805&lt;/DateTime&gt;
      &lt;WorkflowName&gt;Direct approval&lt;/WorkflowName&gt;
      &lt;TaskName /&gt;
      &lt;EventType&gt;Approved&lt;/EventType&gt;
    &lt;/Event&gt;
    &lt;Event&gt;
      &lt;HB_DocCode&gt;132&lt;/HB_DocCode&gt;
      &lt;HB_RevNumber&gt;24&lt;/HB_RevNumber&gt;
      &lt;UserID&gt;i:0#.w|ad\shsirkku&lt;/UserID&gt;
      &lt;UserName&gt;Hoikkala Sirkku&lt;/UserName&gt;
      &lt;DateTime&gt;2018-09-04T09:18:55.5615304&lt;/DateTime&gt;
      &lt;WorkflowName&gt;Direct approval&lt;/WorkflowName&gt;
      &lt;TaskName /&gt;
      &lt;EventType&gt;Published&lt;/EventType&gt;
    &lt;/Event&gt;
    &lt;Event&gt;
      &lt;HB_DocCode&gt;132&lt;/HB_DocCode&gt;
      &lt;HB_RevNumber&gt;24&lt;/HB_RevNumber&gt;
      &lt;UserID&gt;i:0#.w|ad\shsirkku&lt;/UserID&gt;
      &lt;UserName&gt;Hoikkala Sirkku&lt;/UserName&gt;
      &lt;DateTime&gt;2018-09-04T09:20:22.5058636&lt;/DateTime&gt;
      &lt;WorkflowName&gt;Direct approval&lt;/WorkflowName&gt;
      &lt;TaskName /&gt;
      &lt;EventType&gt;Approved&lt;/EventType&gt;
    &lt;/Event&gt;
    &lt;Event&gt;
      &lt;HB_DocCode&gt;132&lt;/HB_DocCode&gt;
      &lt;HB_RevNumber&gt;25&lt;/HB_RevNumber&gt;
      &lt;UserID&gt;i:0#.w|ad\shsirkku&lt;/UserID&gt;
      &lt;UserName&gt;Hoikkala Sirkku&lt;/UserName&gt;
      &lt;DateTime&gt;2018-09-04T09:20:22.88089&lt;/DateTime&gt;
      &lt;WorkflowName&gt;Direct approval&lt;/WorkflowName&gt;
      &lt;TaskName /&gt;
      &lt;EventType&gt;Published&lt;/EventType&gt;
    &lt;/Event&gt;
    &lt;Event&gt;
      &lt;HB_DocCode&gt;132&lt;/HB_DocCode&gt;
      &lt;HB_RevNumber&gt;25&lt;/HB_RevNumber&gt;
      &lt;UserID&gt;i:0#.w|ad\shsirkku&lt;/UserID&gt;
      &lt;UserName&gt;Hoikkala Sirkku&lt;/UserName&gt;
      &lt;DateTime&gt;2018-09-27T14:29:54.179191&lt;/DateTime&gt;
      &lt;WorkflowName&gt;Direct approval&lt;/WorkflowName&gt;
      &lt;TaskName /&gt;
      &lt;EventType&gt;Approved&lt;/EventType&gt;
    &lt;/Event&gt;
    &lt;Event&gt;
      &lt;HB_DocCode&gt;132&lt;/HB_DocCode&gt;
      &lt;HB_RevNumber&gt;26&lt;/HB_RevNumber&gt;
      &lt;UserID&gt;i:0#.w|ad\shsirkku&lt;/UserID&gt;
      &lt;UserName&gt;Hoikkala Sirkku&lt;/UserName&gt;
      &lt;DateTime&gt;2018-09-27T14:29:55.3511796&lt;/DateTime&gt;
      &lt;WorkflowName&gt;Direct approval&lt;/WorkflowName&gt;
      &lt;TaskName /&gt;
      &lt;EventType&gt;Published&lt;/EventType&gt;
    &lt;/Event&gt;
    &lt;Event&gt;
      &lt;HB_DocCode&gt;132&lt;/HB_DocCode&gt;
      &lt;HB_RevNumber&gt;26&lt;/HB_RevNumber&gt;
      &lt;UserID&gt;i:0#.w|ad\shsirkku&lt;/UserID&gt;
      &lt;UserName&gt;Hoikkala Sirkku&lt;/UserName&gt;
      &lt;DateTime&gt;2018-11-08T15:45:10.7249386&lt;/DateTime&gt;
      &lt;WorkflowName&gt;Direct approval&lt;/WorkflowName&gt;
      &lt;TaskName /&gt;
      &lt;EventType&gt;Approved&lt;/EventType&gt;
    &lt;/Event&gt;
    &lt;Event&gt;
      &lt;HB_DocCode&gt;132&lt;/HB_DocCode&gt;
      &lt;HB_RevNumber&gt;27&lt;/HB_RevNumber&gt;
      &lt;UserID&gt;i:0#.w|ad\shsirkku&lt;/UserID&gt;
      &lt;UserName&gt;Hoikkala Sirkku&lt;/UserName&gt;
      &lt;DateTime&gt;2018-11-08T15:45:11.7718599&lt;/DateTime&gt;
      &lt;WorkflowName&gt;Direct approval&lt;/WorkflowName&gt;
      &lt;TaskName /&gt;
      &lt;EventType&gt;Published&lt;/EventType&gt;
    &lt;/Event&gt;
    &lt;Event&gt;
      &lt;HB_DocCode&gt;132&lt;/HB_DocCode&gt;
      &lt;HB_RevNumber&gt;27&lt;/HB_RevNumber&gt;
      &lt;UserID&gt;i:0#.w|ad\mlmirka&lt;/UserID&gt;
      &lt;UserName&gt;Laasonen Mirka&lt;/UserName&gt;
      &lt;DateTime&gt;2018-12-21T14:59:14.9006847&lt;/DateTime&gt;
      &lt;WorkflowName&gt;New version&lt;/WorkflowName&gt;
      &lt;TaskName /&gt;
      &lt;EventType&gt;New version&lt;/EventType&gt;
    &lt;/Event&gt;
    &lt;Event&gt;
      &lt;HB_DocCode&gt;132&lt;/HB_DocCode&gt;
      &lt;HB_RevNumber&gt;27&lt;/HB_RevNumber&gt;
      &lt;UserID&gt;i:0#.w|ad\mlmirka&lt;/UserID&gt;
      &lt;UserName&gt;Laasonen Mirka&lt;/UserName&gt;
      &lt;DateTime&gt;2018-12-21T15:06:44.8405768&lt;/DateTime&gt;
      &lt;WorkflowName&gt;Direct approval&lt;/WorkflowName&gt;
      &lt;TaskName /&gt;
      &lt;EventType&gt;Approved&lt;/EventType&gt;
    &lt;/Event&gt;
    &lt;Event&gt;
      &lt;HB_DocCode&gt;132&lt;/HB_DocCode&gt;
      &lt;HB_RevNumber&gt;28&lt;/HB_RevNumber&gt;
      &lt;UserID&gt;i:0#.w|ad\mlmirka&lt;/UserID&gt;
      &lt;UserName&gt;Laasonen Mirka&lt;/UserName&gt;
      &lt;DateTime&gt;2018-12-21T15:06:45.7312497&lt;/DateTime&gt;
      &lt;WorkflowName&gt;Direct approval&lt;/WorkflowName&gt;
      &lt;TaskName /&gt;
      &lt;EventType&gt;Published&lt;/EventType&gt;
    &lt;/Event&gt;
    &lt;Event&gt;
      &lt;HB_DocCode&gt;132&lt;/HB_DocCode&gt;
      &lt;HB_RevNumber&gt;28&lt;/HB_RevNumber&gt;
      &lt;UserID&gt;i:0#.w|ad\mlmirka&lt;/UserID&gt;
      &lt;UserName&gt;Laasonen Mirka&lt;/UserName&gt;
      &lt;DateTime&gt;2019-01-04T14:42:43.4718801&lt;/DateTime&gt;
      &lt;WorkflowName&gt;New version&lt;/WorkflowName&gt;
      &lt;TaskName /&gt;
      &lt;EventType&gt;New version&lt;/EventType&gt;
    &lt;/Event&gt;
    &lt;Event&gt;
      &lt;HB_DocCode&gt;132&lt;/HB_DocCode&gt;
      &lt;HB_RevNumber&gt;28&lt;/HB_RevNumber&gt;
      &lt;UserID&gt;i:0#.w|ad\mlmirka&lt;/UserID&gt;
      &lt;UserName&gt;Laasonen Mirka&lt;/UserName&gt;
      &lt;DateTime&gt;2019-01-04T14:47:45.6845183&lt;/DateTime&gt;
      &lt;WorkflowName&gt;Direct approval&lt;/WorkflowName&gt;
      &lt;TaskName /&gt;
      &lt;EventType&gt;Approved&lt;/EventType&gt;
    &lt;/Event&gt;
    &lt;Event&gt;
      &lt;HB_DocCode&gt;132&lt;/HB_DocCode&gt;
      &lt;HB_RevNumber&gt;29&lt;/HB_RevNumber&gt;
      &lt;UserID&gt;i:0#.w|ad\mlmirka&lt;/UserID&gt;
      &lt;UserName&gt;Laasonen Mirka&lt;/UserName&gt;
      &lt;DateTime&gt;2019-01-04T14:47:46.8408587&lt;/DateTime&gt;
      &lt;WorkflowName&gt;Direct approval&lt;/WorkflowName&gt;
      &lt;TaskName /&gt;
      &lt;EventType&gt;Published&lt;/EventType&gt;
    &lt;/Event&gt;
    &lt;Event&gt;
      &lt;HB_DocCode&gt;132&lt;/HB_DocCode&gt;
      &lt;HB_RevNumber&gt;29&lt;/HB_RevNumber&gt;
      &lt;UserID&gt;i:0#.w|ad\shsirkku&lt;/UserID&gt;
      &lt;UserName&gt;Hoikkala Sirkku&lt;/UserName&gt;
      &lt;DateTime&gt;2019-01-11T08:54:19.5650876&lt;/DateTime&gt;
      &lt;WorkflowName&gt;Direct approval&lt;/WorkflowName&gt;
      &lt;TaskName /&gt;
      &lt;EventType&gt;Approved&lt;/EventType&gt;
    &lt;/Event&gt;
    &lt;Event&gt;
      &lt;HB_DocCode&gt;132&lt;/HB_DocCode&gt;
      &lt;HB_RevNumber&gt;30&lt;/HB_RevNumber&gt;
      &lt;UserID&gt;i:0#.w|ad\shsirkku&lt;/UserID&gt;
      &lt;UserName&gt;Hoikkala Sirkku&lt;/UserName&gt;
      &lt;DateTime&gt;2019-01-11T08:54:20.7370673&lt;/DateTime&gt;
      &lt;WorkflowName&gt;Direct approval&lt;/WorkflowName&gt;
      &lt;TaskName /&gt;
      &lt;EventType&gt;Published&lt;/EventType&gt;
    &lt;/Event&gt;
    &lt;Event&gt;
      &lt;HB_DocCode&gt;132&lt;/HB_DocCode&gt;
      &lt;HB_RevNumber&gt;30&lt;/HB_RevNumber&gt;
      &lt;UserID&gt;i:0#.w|ad\shsirkku&lt;/UserID&gt;
      &lt;UserName&gt;Hoikkala Sirkku&lt;/UserName&gt;
      &lt;DateTime&gt;2019-01-30T09:28:41.624723&lt;/DateTime&gt;
      &lt;WorkflowName&gt;Direct approval&lt;/WorkflowName&gt;
      &lt;TaskName /&gt;
      &lt;EventType&gt;Approved&lt;/EventType&gt;
    &lt;/Event&gt;
    &lt;Event&gt;
      &lt;HB_DocCode&gt;132&lt;/HB_DocCode&gt;
      &lt;HB_RevNumber&gt;31&lt;/HB_RevNumber&gt;
      &lt;UserID&gt;i:0#.w|ad\shsirkku&lt;/UserID&gt;
      &lt;UserName&gt;Hoikkala Sirkku&lt;/UserName&gt;
      &lt;DateTime&gt;2019-01-30T09:28:42.8590585&lt;/DateTime&gt;
      &lt;WorkflowName&gt;Direct approval&lt;/WorkflowName&gt;
      &lt;TaskName /&gt;
      &lt;EventType&gt;Published&lt;/EventType&gt;
    &lt;/Event&gt;
    &lt;Event&gt;
      &lt;HB_DocCode&gt;132&lt;/HB_DocCode&gt;
      &lt;HB_RevNumber&gt;31&lt;/HB_RevNumber&gt;
      &lt;UserID&gt;i:0#.w|ad\shsirkku&lt;/UserID&gt;
      &lt;UserName&gt;Hoikkala Sirkku&lt;/UserName&gt;
      &lt;DateTime&gt;2019-01-30T09:48:51.2257704&lt;/DateTime&gt;
      &lt;WorkflowName&gt;Direct approval&lt;/WorkflowName&gt;
      &lt;TaskName /&gt;
      &lt;EventType&gt;Approved&lt;/EventType&gt;
    &lt;/Event&gt;
    &lt;Event&gt;
      &lt;HB_DocCode&gt;132&lt;/HB_DocCode&gt;
      &lt;HB_RevNumber&gt;32&lt;/HB_RevNumber&gt;
      &lt;UserID&gt;i:0#.w|ad\shsirkku&lt;/UserID&gt;
      &lt;UserName&gt;Hoikkala Sirkku&lt;/UserName&gt;
      &lt;DateTime&gt;2019-01-30T09:48:51.7570622&lt;/DateTime&gt;
      &lt;WorkflowName&gt;Direct approval&lt;/WorkflowName&gt;
      &lt;TaskName /&gt;
      &lt;EventType&gt;Published&lt;/EventType&gt;
    &lt;/Event&gt;
    &lt;Event&gt;
      &lt;HB_DocCode&gt;132&lt;/HB_DocCode&gt;
      &lt;HB_RevNumber&gt;32&lt;/HB_RevNumber&gt;
      &lt;UserID&gt;i:0#.w|ad\shsirkku&lt;/UserID&gt;
      &lt;UserName&gt;Hoikkala Sirkku&lt;/UserName&gt;
      &lt;DateTime&gt;2019-02-12T10:26:56.693561&lt;/DateTime&gt;
      &lt;WorkflowName&gt;Direct approval&lt;/WorkflowName&gt;
      &lt;TaskName /&gt;
      &lt;EventType&gt;Approved&lt;/EventType&gt;
    &lt;/Event&gt;
    &lt;Event&gt;
      &lt;HB_DocCode&gt;132&lt;/HB_DocCode&gt;
      &lt;HB_RevNumber&gt;33&lt;/HB_RevNumber&gt;
      &lt;UserID&gt;i:0#.w|ad\shsirkku&lt;/UserID&gt;
      &lt;UserName&gt;Hoikkala Sirkku&lt;/UserName&gt;
      &lt;DateTime&gt;2019-02-12T10:26:57.7405078&lt;/DateTime&gt;
      &lt;WorkflowName&gt;Direct approval&lt;/WorkflowName&gt;
      &lt;TaskName /&gt;
      &lt;EventType&gt;Published&lt;/EventType&gt;
    &lt;/Event&gt;
    &lt;Event&gt;
      &lt;HB_DocCode&gt;132&lt;/HB_DocCode&gt;
      &lt;HB_RevNumber&gt;33&lt;/HB_RevNumber&gt;
      &lt;UserID&gt;i:0#.w|ad\shsirkku&lt;/UserID&gt;
      &lt;UserName&gt;Hoikkala Sirkku&lt;/UserName&gt;
      &lt;DateTime&gt;2019-03-20T09:45:00.072605&lt;/DateTime&gt;
      &lt;WorkflowName&gt;Direct approval&lt;/WorkflowName&gt;
      &lt;TaskName /&gt;
      &lt;EventType&gt;Approved&lt;/EventType&gt;
    &lt;/Event&gt;
    &lt;Event&gt;
      &lt;HB_DocCode&gt;132&lt;/HB_DocCode&gt;
      &lt;HB_RevNumber&gt;34&lt;/HB_RevNumber&gt;
      &lt;UserID&gt;i:0#.w|ad\shsirkku&lt;/UserID&gt;
      &lt;UserName&gt;Hoikkala Sirkku&lt;/UserName&gt;
      &lt;DateTime&gt;2019-03-20T09:45:01.2600987&lt;/DateTime&gt;
      &lt;WorkflowName&gt;Direct approval&lt;/WorkflowName&gt;
      &lt;TaskName /&gt;
      &lt;EventType&gt;Published&lt;/EventType&gt;
    &lt;/Event&gt;
    &lt;Event&gt;
      &lt;HB_DocCode&gt;132&lt;/HB_DocCode&gt;
      &lt;HB_RevNumber&gt;34&lt;/HB_RevNumber&gt;
      &lt;UserID&gt;i:0#.w|ad\shsirkku&lt;/UserID&gt;
      &lt;UserName&gt;Hoikkala Sirkku&lt;/UserName&gt;
      &lt;DateTime&gt;2019-03-25T15:25:23.6240119&lt;/DateTime&gt;
      &lt;WorkflowName&gt;Direct approval&lt;/WorkflowName&gt;
      &lt;TaskName /&gt;
      &lt;EventType&gt;Approved&lt;/EventType&gt;
    &lt;/Event&gt;
    &lt;Event&gt;
      &lt;HB_DocCode&gt;132&lt;/HB_DocCode&gt;
      &lt;HB_RevNumber&gt;35&lt;/HB_RevNumber&gt;
      &lt;UserID&gt;i:0#.w|ad\shsirkku&lt;/UserID&gt;
      &lt;UserName&gt;Hoikkala Sirkku&lt;/UserName&gt;
      &lt;DateTime&gt;2019-03-25T15:25:24.7022003&lt;/DateTime&gt;
      &lt;WorkflowName&gt;Direct approval&lt;/WorkflowName&gt;
      &lt;TaskName /&gt;
      &lt;EventType&gt;Published&lt;/EventType&gt;
    &lt;/Event&gt;
    &lt;Event&gt;
      &lt;HB_DocCode&gt;132&lt;/HB_DocCode&gt;
      &lt;HB_RevNumber&gt;35&lt;/HB_RevNumber&gt;
      &lt;UserID&gt;i:0#.w|ad\shsirkku&lt;/UserID&gt;
      &lt;UserName&gt;Hoikkala Sirkku&lt;/UserName&gt;
      &lt;DateTime&gt;2019-03-27T08:41:03.5293985&lt;/DateTime&gt;
      &lt;WorkflowName&gt;Review&lt;/WorkflowName&gt;
      &lt;TaskName&gt;Review document 'EU-tiimin pohjat (vain sisäiseen käyttöön)'&lt;/TaskName&gt;
      &lt;EventType&gt;Reviewed&lt;/EventType&gt;
    &lt;/Event&gt;
    &lt;Event&gt;
      &lt;HB_DocCode&gt;132&lt;/HB_DocCode&gt;
      &lt;HB_RevNumber&gt;35&lt;/HB_RevNumber&gt;
      &lt;UserID&gt;i:0#.f|membership|sirkku.hoikkala@vtt.fi&lt;/UserID&gt;
      &lt;UserName&gt;Hoikkala Sirkku&lt;/UserName&gt;
      &lt;DateTime&gt;2019-09-30T06:10:42.2075570+00:00&lt;/DateTime&gt;
      &lt;WorkflowName&gt;Direct approval&lt;/WorkflowName&gt;
      &lt;TaskName&gt;Direct approval&lt;/TaskName&gt;
      &lt;EventType&gt;Direct approval&lt;/EventType&gt;
    &lt;/Event&gt;
    &lt;Event&gt;
      &lt;HB_DocCode&gt;132&lt;/HB_DocCode&gt;
      &lt;HB_RevNumber&gt;36&lt;/HB_RevNumber&gt;
      &lt;UserID&gt;i:0#.f|membership|sirkku.hoikkala@vtt.fi&lt;/UserID&gt;
      &lt;UserName&gt;Hoikkala Sirkku&lt;/UserName&gt;
      &lt;DateTime&gt;2019-09-30T06:10:46.4578496+00:00&lt;/DateTime&gt;
      &lt;WorkflowName&gt;Direct approval&lt;/WorkflowName&gt;
      &lt;TaskName&gt;Publish&lt;/TaskName&gt;
      &lt;EventType&gt;Published&lt;/EventType&gt;
    &lt;/Event&gt;
    &lt;Event&gt;
      &lt;HB_DocCode&gt;132&lt;/HB_DocCode&gt;
      &lt;HB_RevNumber&gt;36&lt;/HB_RevNumber&gt;
      &lt;UserID&gt;i:0#.f|membership|sirkku.hoikkala@vtt.fi&lt;/UserID&gt;
      &lt;UserName&gt;Hoikkala Sirkku&lt;/UserName&gt;
      &lt;DateTime&gt;2020-01-03T07:33:12.9573555+00:00&lt;/DateTime&gt;
      &lt;WorkflowName&gt;Direct approval&lt;/WorkflowName&gt;
      &lt;TaskName&gt;Direct approval&lt;/TaskName&gt;
      &lt;EventType&gt;Direct approval&lt;/EventType&gt;
    &lt;/Event&gt;
    &lt;Event&gt;
      &lt;HB_DocCode&gt;132&lt;/HB_DocCode&gt;
      &lt;HB_RevNumber&gt;37&lt;/HB_RevNumber&gt;
      &lt;UserID&gt;i:0#.f|membership|sirkku.hoikkala@vtt.fi&lt;/UserID&gt;
      &lt;UserName&gt;Hoikkala Sirkku&lt;/UserName&gt;
      &lt;DateTime&gt;2020-01-03T07:33:16.6293530+00:00&lt;/DateTime&gt;
      &lt;WorkflowName&gt;Direct approval&lt;/WorkflowName&gt;
      &lt;TaskName&gt;Publish&lt;/TaskName&gt;
      &lt;EventType&gt;Published&lt;/EventType&gt;
    &lt;/Event&gt;
    &lt;Event&gt;
      &lt;HB_DocCode&gt;132&lt;/HB_DocCode&gt;
      &lt;HB_RevNumber&gt;37&lt;/HB_RevNumber&gt;
      &lt;UserID&gt;i:0#.f|membership|sirkku.hoikkala@vtt.fi&lt;/UserID&gt;
      &lt;UserName&gt;Hoikkala Sirkku&lt;/UserName&gt;
      &lt;DateTime&gt;2020-01-07T12:21:50.6148410+00:00&lt;/DateTime&gt;
      &lt;WorkflowName&gt;Direct approval&lt;/WorkflowName&gt;
      &lt;TaskName&gt;Direct approval&lt;/TaskName&gt;
      &lt;EventType&gt;Direct approval&lt;/EventType&gt;
    &lt;/Event&gt;
    &lt;Event&gt;
      &lt;HB_DocCode&gt;132&lt;/HB_DocCode&gt;
      &lt;HB_RevNumber&gt;38&lt;/HB_RevNumber&gt;
      &lt;UserID&gt;i:0#.f|membership|sirkku.hoikkala@vtt.fi&lt;/UserID&gt;
      &lt;UserName&gt;Hoikkala Sirkku&lt;/UserName&gt;
      &lt;DateTime&gt;2020-01-07T12:21:55.9159357+00:00&lt;/DateTime&gt;
      &lt;WorkflowName&gt;Direct approval&lt;/WorkflowName&gt;
      &lt;TaskName&gt;Publish&lt;/TaskName&gt;
      &lt;EventType&gt;Published&lt;/EventType&gt;
    &lt;/Event&gt;
    &lt;Event&gt;
      &lt;HB_DocCode&gt;132&lt;/HB_DocCode&gt;
      &lt;HB_RevNumber&gt;38&lt;/HB_RevNumber&gt;
      &lt;UserID&gt;i:0#.f|membership|sirkku.hoikkala@vtt.fi&lt;/UserID&gt;
      &lt;UserName&gt;Hoikkala Sirkku&lt;/UserName&gt;
      &lt;DateTime&gt;2020-03-16T08:41:33.4598223+00:00&lt;/DateTime&gt;
      &lt;WorkflowName&gt;Review&lt;/WorkflowName&gt;
      &lt;TaskName&gt;Review document 'EU-tiimin pohjat (vain sisäiseen käyttöön)'&lt;/TaskName&gt;
      &lt;EventType&gt;Reviewed&lt;/EventType&gt;
    &lt;/Event&gt;
    &lt;Event&gt;
      &lt;HB_DocCode&gt;132&lt;/HB_DocCode&gt;
      &lt;HB_RevNumber&gt;38&lt;/HB_RevNumber&gt;
      &lt;UserID&gt;i:0#.f|membership|sirkku.hoikkala@vtt.fi&lt;/UserID&gt;
      &lt;UserName&gt;Hoikkala Sirkku&lt;/UserName&gt;
      &lt;DateTime&gt;2020-12-28T05:51:41.4981447+00:00&lt;/DateTime&gt;
      &lt;WorkflowName&gt;Direct approval&lt;/WorkflowName&gt;
      &lt;TaskName&gt;Direct approval&lt;/TaskName&gt;
      &lt;EventType&gt;Direct approval&lt;/EventType&gt;
    &lt;/Event&gt;
    &lt;Event&gt;
      &lt;HB_DocCode&gt;132&lt;/HB_DocCode&gt;
      &lt;HB_RevNumber&gt;39&lt;/HB_RevNumber&gt;
      &lt;UserID&gt;i:0#.f|membership|sirkku.hoikkala@vtt.fi&lt;/UserID&gt;
      &lt;UserName&gt;Hoikkala Sirkku&lt;/UserName&gt;
      &lt;DateTime&gt;2020-12-28T05:51:44.8732469+00:00&lt;/DateTime&gt;
      &lt;WorkflowName&gt;Direct approval&lt;/WorkflowName&gt;
      &lt;TaskName&gt;Publish&lt;/TaskName&gt;
      &lt;EventType&gt;Published&lt;/EventType&gt;
    &lt;/Event&gt;
    &lt;Event&gt;
      &lt;HB_DocCode&gt;132&lt;/HB_DocCode&gt;
      &lt;HB_RevNumber&gt;39&lt;/HB_RevNumber&gt;
      &lt;UserID&gt;i:0#.f|membership|sirkku.hoikkala@vtt.fi&lt;/UserID&gt;
      &lt;UserName&gt;Hoikkala Sirkku&lt;/UserName&gt;
      &lt;DateTime&gt;2021-02-11T14:18:25.2614131+00:00&lt;/DateTime&gt;
      &lt;WorkflowName&gt;Direct approval&lt;/WorkflowName&gt;
      &lt;TaskName&gt;Direct approval&lt;/TaskName&gt;
      &lt;EventType&gt;Direct approval&lt;/EventType&gt;
    &lt;/Event&gt;
    &lt;Event&gt;
      &lt;HB_DocCode&gt;132&lt;/HB_DocCode&gt;
      &lt;HB_RevNumber&gt;40&lt;/HB_RevNumber&gt;
      &lt;UserID&gt;i:0#.f|membership|sirkku.hoikkala@vtt.fi&lt;/UserID&gt;
      &lt;UserName&gt;Hoikkala Sirkku&lt;/UserName&gt;
      &lt;DateTime&gt;2021-02-11T14:18:30.2303687+00:00&lt;/DateTime&gt;
      &lt;WorkflowName&gt;Direct approval&lt;/WorkflowName&gt;
      &lt;TaskName&gt;Publish&lt;/TaskName&gt;
      &lt;EventType&gt;Published&lt;/EventType&gt;
    &lt;/Event&gt;
    &lt;Event&gt;
      &lt;HB_DocCode&gt;132&lt;/HB_DocCode&gt;
      &lt;HB_RevNumber&gt;40&lt;/HB_RevNumber&gt;
      &lt;UserID&gt;i:0#.f|membership|sirkku.hoikkala@vtt.fi&lt;/UserID&gt;
      &lt;UserName&gt;Hoikkala Sirkku&lt;/UserName&gt;
      &lt;DateTime&gt;2021-02-12T07:52:56.6342328+00:00&lt;/DateTime&gt;
      &lt;WorkflowName&gt;Direct approval&lt;/WorkflowName&gt;
      &lt;TaskName&gt;Direct approval&lt;/TaskName&gt;
      &lt;EventType&gt;Direct approval&lt;/EventType&gt;
    &lt;/Event&gt;
    &lt;Event&gt;
      &lt;HB_DocCode&gt;132&lt;/HB_DocCode&gt;
      &lt;HB_RevNumber&gt;41&lt;/HB_RevNumber&gt;
      &lt;UserID&gt;i:0#.f|membership|sirkku.hoikkala@vtt.fi&lt;/UserID&gt;
      &lt;UserName&gt;Hoikkala Sirkku&lt;/UserName&gt;
      &lt;DateTime&gt;2021-02-12T07:53:02.4107674+00:00&lt;/DateTime&gt;
      &lt;WorkflowName&gt;Direct approval&lt;/WorkflowName&gt;
      &lt;TaskName&gt;Publish&lt;/TaskName&gt;
      &lt;EventType&gt;Published&lt;/EventType&gt;
    &lt;/Event&gt;
    &lt;Event&gt;
      &lt;HB_DocCode&gt;132&lt;/HB_DocCode&gt;
      &lt;HB_RevNumber&gt;41&lt;/HB_RevNumber&gt;
      &lt;UserID&gt;i:0#.f|membership|sirkku.hoikkala@vtt.fi&lt;/UserID&gt;
      &lt;UserName&gt;Hoikkala Sirkku&lt;/UserName&gt;
      &lt;DateTime&gt;2021-03-03T06:10:37.2321770+00:00&lt;/DateTime&gt;
      &lt;WorkflowName&gt;Review&lt;/WorkflowName&gt;
      &lt;TaskName&gt;Review document 'EU-tiimin pohjat (vain sisäiseen käyttöön)'&lt;/TaskName&gt;
      &lt;EventType&gt;Reviewed&lt;/EventType&gt;
    &lt;/Event&gt;
    &lt;Event&gt;
      &lt;HB_DocCode&gt;132&lt;/HB_DocCode&gt;
      &lt;HB_RevNumber&gt;41&lt;/HB_RevNumber&gt;
      &lt;UserID&gt;i:0#.f|membership|sirkku.hoikkala@vtt.fi&lt;/UserID&gt;
      &lt;UserName&gt;Hoikkala Sirkku&lt;/UserName&gt;
      &lt;DateTime&gt;2021-05-27T08:15:32.5030614+00:00&lt;/DateTime&gt;
      &lt;WorkflowName&gt;Direct approval&lt;/WorkflowName&gt;
      &lt;TaskName&gt;Direct approval&lt;/TaskName&gt;
      &lt;EventType&gt;Direct approval&lt;/EventType&gt;
    &lt;/Event&gt;
    &lt;Event&gt;
      &lt;HB_DocCode&gt;132&lt;/HB_DocCode&gt;
      &lt;HB_RevNumber&gt;42&lt;/HB_RevNumber&gt;
      &lt;UserID&gt;i:0#.f|membership|sirkku.hoikkala@vtt.fi&lt;/UserID&gt;
      &lt;UserName&gt;Hoikkala Sirkku&lt;/UserName&gt;
      &lt;DateTime&gt;2021-05-27T08:15:38.5501436+00:00&lt;/DateTime&gt;
      &lt;WorkflowName&gt;Direct approval&lt;/WorkflowName&gt;
      &lt;TaskName&gt;Publish&lt;/TaskName&gt;
      &lt;EventType&gt;Published&lt;/EventType&gt;
    &lt;/Event&gt;
    &lt;Event&gt;
      &lt;HB_DocCode&gt;132&lt;/HB_DocCode&gt;
      &lt;HB_RevNumber&gt;42&lt;/HB_RevNumber&gt;
      &lt;UserID&gt;i:0#.f|membership|sirkku.hoikkala@vtt.fi&lt;/UserID&gt;
      &lt;UserName&gt;Hoikkala Sirkku&lt;/UserName&gt;
      &lt;DateTime&gt;2021-06-01T09:04:55.4378268+00:00&lt;/DateTime&gt;
      &lt;WorkflowName&gt;Direct approval&lt;/WorkflowName&gt;
      &lt;TaskName&gt;Direct approval&lt;/TaskName&gt;
      &lt;EventType&gt;Direct approval&lt;/EventType&gt;
    &lt;/Event&gt;
    &lt;Event&gt;
      &lt;HB_DocCode&gt;132&lt;/HB_DocCode&gt;
      &lt;HB_RevNumber&gt;43&lt;/HB_RevNumber&gt;
      &lt;UserID&gt;i:0#.f|membership|sirkku.hoikkala@vtt.fi&lt;/UserID&gt;
      &lt;UserName&gt;Hoikkala Sirkku&lt;/UserName&gt;
      &lt;DateTime&gt;2021-06-01T09:05:00.9536974+00:00&lt;/DateTime&gt;
      &lt;WorkflowName&gt;Direct approval&lt;/WorkflowName&gt;
      &lt;TaskName&gt;Publish&lt;/TaskName&gt;
      &lt;EventType&gt;Published&lt;/EventType&gt;
    &lt;/Event&gt;
    &lt;Event&gt;
      &lt;HB_DocCode&gt;132&lt;/HB_DocCode&gt;
      &lt;HB_RevNumber&gt;43&lt;/HB_RevNumber&gt;
      &lt;UserID&gt;i:0#.f|membership|sirkku.hoikkala@vtt.fi&lt;/UserID&gt;
      &lt;UserName&gt;Hoikkala Sirkku&lt;/UserName&gt;
      &lt;DateTime&gt;2021-06-21T10:18:04.7055851+00:00&lt;/DateTime&gt;
      &lt;WorkflowName&gt;Direct approval&lt;/WorkflowName&gt;
      &lt;TaskName&gt;Direct approval&lt;/TaskName&gt;
      &lt;EventType&gt;Direct approval&lt;/EventType&gt;
    &lt;/Event&gt;
    &lt;Event&gt;
      &lt;HB_DocCode&gt;132&lt;/HB_DocCode&gt;
      &lt;HB_RevNumber&gt;44&lt;/HB_RevNumber&gt;
      &lt;UserID&gt;i:0#.f|membership|sirkku.hoikkala@vtt.fi&lt;/UserID&gt;
      &lt;UserName&gt;Hoikkala Sirkku&lt;/UserName&gt;
      &lt;DateTime&gt;2021-06-21T10:18:11.5027172+00:00&lt;/DateTime&gt;
      &lt;WorkflowName&gt;Direct approval&lt;/WorkflowName&gt;
      &lt;TaskName&gt;Publish&lt;/TaskName&gt;
      &lt;EventType&gt;Published&lt;/EventType&gt;
    &lt;/Event&gt;
    &lt;Event&gt;
      &lt;HB_DocCode&gt;132&lt;/HB_DocCode&gt;
      &lt;HB_RevNumber&gt;44&lt;/HB_RevNumber&gt;
      &lt;UserID&gt;i:0#.f|membership|sirkku.hoikkala@vtt.fi&lt;/UserID&gt;
      &lt;UserName&gt;Hoikkala Sirkku&lt;/UserName&gt;
      &lt;DateTime&gt;2021-06-22T09:56:39.2224366+00:00&lt;/DateTime&gt;
      &lt;WorkflowName&gt;Direct approval&lt;/WorkflowName&gt;
      &lt;TaskName&gt;Direct approval&lt;/TaskName&gt;
      &lt;EventType&gt;Direct approval&lt;/EventType&gt;
    &lt;/Event&gt;
    &lt;Event&gt;
      &lt;HB_DocCode&gt;132&lt;/HB_DocCode&gt;
      &lt;HB_RevNumber&gt;45&lt;/HB_RevNumber&gt;
      &lt;UserID&gt;i:0#.f|membership|sirkku.hoikkala@vtt.fi&lt;/UserID&gt;
      &lt;UserName&gt;Hoikkala Sirkku&lt;/UserName&gt;
      &lt;DateTime&gt;2021-06-22T09:56:46.1133393+00:00&lt;/DateTime&gt;
      &lt;WorkflowName&gt;Direct approval&lt;/WorkflowName&gt;
      &lt;TaskName&gt;Publish&lt;/TaskName&gt;
      &lt;EventType&gt;Published&lt;/EventType&gt;
    &lt;/Event&gt;
    &lt;Event&gt;
      &lt;HB_DocCode&gt;132&lt;/HB_DocCode&gt;
      &lt;HB_RevNumber&gt;45&lt;/HB_RevNumber&gt;
      &lt;UserID&gt;i:0#.f|membership|sirkku.hoikkala@vtt.fi&lt;/UserID&gt;
      &lt;UserName&gt;Hoikkala Sirkku&lt;/UserName&gt;
      &lt;DateTime&gt;2021-06-30T08:11:35.0580526+00:00&lt;/DateTime&gt;
      &lt;WorkflowName&gt;Direct approval&lt;/WorkflowName&gt;
      &lt;TaskName&gt;Direct approval&lt;/TaskName&gt;
      &lt;EventType&gt;Direct approval&lt;/EventType&gt;
    &lt;/Event&gt;
    &lt;Event&gt;
      &lt;HB_DocCode&gt;132&lt;/HB_DocCode&gt;
      &lt;HB_RevNumber&gt;46&lt;/HB_RevNumber&gt;
      &lt;UserID&gt;i:0#.f|membership|sirkku.hoikkala@vtt.fi&lt;/UserID&gt;
      &lt;UserName&gt;Hoikkala Sirkku&lt;/UserName&gt;
      &lt;DateTime&gt;2021-06-30T08:11:44.2302680+00:00&lt;/DateTime&gt;
      &lt;WorkflowName&gt;Direct approval&lt;/WorkflowName&gt;
      &lt;TaskName&gt;Publish&lt;/TaskName&gt;
      &lt;EventType&gt;Published&lt;/EventType&gt;
    &lt;/Event&gt;
  &lt;/Events&gt;
&lt;/Document&gt;</HB_DocHistoryLog>
    <HB_DocLocations xmlns="489381a9-3988-4669-a7f1-dce3a4dc2de9">&lt;?xml version="1.0"?&gt;
&lt;HB_Event xmlns:xsi="http://www.w3.org/2001/XMLSchema-instance" xmlns:xsd="http://www.w3.org/2001/XMLSchema"&gt;
  &lt;PublishEvents&gt;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&lt;EventDate&gt;2021-06-30T08:11:44&lt;/EventDate&gt;
      &lt;Approver&gt;i:0#.f|membership|sirkku.hoikkala@vtt.fi&lt;/Approver&gt;
    &lt;/HB_PublishEvents&gt;
  &lt;/PublishEvents&gt;
&lt;/HB_Event&gt;</HB_DocLocations>
    <HB_DocLocationsHistory xmlns="489381a9-3988-4669-a7f1-dce3a4dc2de9">&lt;?xml version="1.0"?&gt;
&lt;HB_Event xmlns:xsi="http://www.w3.org/2001/XMLSchema-instance" xmlns:xsd="http://www.w3.org/2001/XMLSchema"&gt;
  &lt;PublishEvents&gt;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&lt;EventDate&gt;2021-06-30T08:11:44&lt;/EventDate&gt;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&lt;EventDate&gt;2021-06-22T09:56:46&lt;/EventDate&gt;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&lt;EventDate&gt;2021-06-21T10:18:11&lt;/EventDate&gt;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&lt;EventDate&gt;2021-06-01T09:05:00&lt;/EventDate&gt;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&lt;EventDate&gt;2021-05-27T08:15:38&lt;/EventDate&gt;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&lt;EventDate&gt;2021-02-12T07:53:02&lt;/EventDate&gt;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&lt;EventDate&gt;2021-02-11T14:18:30&lt;/EventDate&gt;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&lt;EventDate&gt;2020-12-28T05:51:44&lt;/EventDate&gt;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&lt;EventDate&gt;2020-01-07T12:21:55&lt;/EventDate&gt;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&lt;EventDate&gt;2020-01-03T07:33:16&lt;/EventDate&gt;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&lt;EventDate&gt;2019-09-30T06:10:46&lt;/EventDate&gt;
      &lt;Approver&gt;i:0#.f|membership|sirkku.hoikkala@vtt.fi&lt;/Approver&gt;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&lt;EventDate&gt;25.3.2019&lt;/EventDate&gt;
      &lt;EventTime&gt;15:25&lt;/EventTime&gt;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&lt;EventDate&gt;20.3.2019&lt;/EventDate&gt;
      &lt;EventTime&gt;9:45&lt;/EventTime&gt;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&lt;EventDate&gt;12.2.2019&lt;/EventDate&gt;
      &lt;EventTime&gt;10:26&lt;/EventTime&gt;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&lt;EventDate&gt;30.1.2019&lt;/EventDate&gt;
      &lt;EventTime&gt;9:48&lt;/EventTime&gt;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&lt;EventDate&gt;30.1.2019&lt;/EventDate&gt;
      &lt;EventTime&gt;9:28&lt;/EventTime&gt;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&lt;EventDate&gt;11.1.2019&lt;/EventDate&gt;
      &lt;EventTime&gt;8:54&lt;/EventTime&gt;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&lt;EventDate&gt;4.1.2019&lt;/EventDate&gt;
      &lt;EventTime&gt;14:47&lt;/EventTime&gt;
      &lt;Approver&gt;ad\mlmirka&lt;/Approver&gt;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&lt;EventDate&gt;21.12.2018&lt;/EventDate&gt;
      &lt;EventTime&gt;15:06&lt;/EventTime&gt;
      &lt;Approver&gt;ad\mlmirka&lt;/Approver&gt;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&lt;EventDate&gt;8.11.2018&lt;/EventDate&gt;
      &lt;EventTime&gt;15:45&lt;/EventTime&gt;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&lt;EventDate&gt;27.9.2018&lt;/EventDate&gt;
      &lt;EventTime&gt;14:29&lt;/EventTime&gt;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&lt;EventDate&gt;4.9.2018&lt;/EventDate&gt;
      &lt;EventTime&gt;9:20&lt;/EventTime&gt;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&lt;EventDate&gt;4.9.2018&lt;/EventDate&gt;
      &lt;EventTime&gt;9:18&lt;/EventTime&gt;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&lt;EventDate&gt;3.9.2018&lt;/EventDate&gt;
      &lt;EventTime&gt;10:50&lt;/EventTime&gt;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&lt;EventDate&gt;30.8.2018&lt;/EventDate&gt;
      &lt;EventTime&gt;8:17&lt;/EventTime&gt;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&lt;EventDate&gt;16.8.2018&lt;/EventDate&gt;
      &lt;EventTime&gt;14:49&lt;/EventTime&gt;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&lt;EventDate&gt;16.8.2018&lt;/EventDate&gt;
      &lt;EventTime&gt;14:47&lt;/EventTime&gt;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&lt;EventDate&gt;4.7.2018&lt;/EventDate&gt;
      &lt;EventTime&gt;15:30&lt;/EventTime&gt;
      &lt;Approver&gt;ad\mlmirka&lt;/Approver&gt;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&lt;EventDate&gt;4.7.2018&lt;/EventDate&gt;
      &lt;EventTime&gt;15:28&lt;/EventTime&gt;
      &lt;Approver&gt;ad\mlmirka&lt;/Approver&gt;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&lt;EventDate&gt;12.6.2018&lt;/EventDate&gt;
      &lt;EventTime&gt;10:11&lt;/EventTime&gt;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&lt;EventDate&gt;7.6.2018&lt;/EventDate&gt;
      &lt;EventTime&gt;12:15&lt;/EventTime&gt;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&lt;EventDate&gt;30.5.2018&lt;/EventDate&gt;
      &lt;EventTime&gt;15:05&lt;/EventTime&gt;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&lt;EventDate&gt;11.5.2018&lt;/EventDate&gt;
      &lt;EventTime&gt;9:22&lt;/EventTime&gt;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&lt;EventDate&gt;6.3.2018&lt;/EventDate&gt;
      &lt;EventTime&gt;15:50&lt;/EventTime&gt;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&lt;EventDate&gt;6.3.2018&lt;/EventDate&gt;
      &lt;EventTime&gt;15:47&lt;/EventTime&gt;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&lt;EventDate&gt;26.1.2018&lt;/EventDate&gt;
      &lt;EventTime&gt;14:53&lt;/EventTime&gt;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&lt;EventDate&gt;16.1.2018&lt;/EventDate&gt;
      &lt;EventTime&gt;16:11&lt;/EventTime&gt;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&lt;EventDate&gt;3.1.2018&lt;/EventDate&gt;
      &lt;EventTime&gt;14:17&lt;/EventTime&gt;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&lt;EventDate&gt;21.12.2017&lt;/EventDate&gt;
      &lt;EventTime&gt;15:27&lt;/EventTime&gt;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&lt;EventDate&gt;21.12.2017&lt;/EventDate&gt;
      &lt;EventTime&gt;15:22&lt;/EventTime&gt;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&lt;EventDate&gt;27.11.2017&lt;/EventDate&gt;
      &lt;EventTime&gt;14:02&lt;/EventTime&gt;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&lt;EventDate&gt;15.11.2017&lt;/EventDate&gt;
      &lt;EventTime&gt;9:23&lt;/EventTime&gt;
      &lt;Approver&gt;ad\shsirkku&lt;/Approver&gt;
    &lt;/HB_PublishEvents&gt;
    &lt;HB_PublishEvents&gt;
      &lt;PublishSites&gt;
        &lt;HB_PublishSite&gt;
          &lt;Nodes&gt;
            &lt;HB_Node&gt;
              &lt;NodeID&gt;43&lt;/NodeID&gt;
            &lt;/HB_Node&gt;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&lt;NodeID&gt;38&lt;/NodeID&gt;
            &lt;/HB_Node&gt;
            &lt;HB_Node&gt;
              &lt;NodeID&gt;112&lt;/NodeID&gt;
            &lt;/HB_Node&gt;
          &lt;/Nodes&gt;
          &lt;SiteName&gt;/sites/qms/vtthbpublishing&lt;/SiteName&gt;
          &lt;ListName&gt;HB_Toc_List&lt;/ListName&gt;
          &lt;DocLibrary&gt;Handbook&lt;/DocLibrary&gt;
          &lt;IsExternalSite&gt;false&lt;/IsExternalSite&gt;
        &lt;/HB_PublishSite&gt;
      &lt;/PublishSites&gt;
      &lt;EventDate&gt;15.5.2017&lt;/EventDate&gt;
      &lt;EventTime&gt;14:23&lt;/EventTime&gt;
      &lt;Approver&gt;ad\tuovku&lt;/Approver&gt;
    &lt;/HB_PublishEvents&gt;
    &lt;HB_PublishEvents&gt;
      &lt;PublishSites&gt;
        &lt;HB_PublishSite&gt;
          &lt;Nodes&gt;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&lt;NodeID&gt;112&lt;/NodeID&gt;
            &lt;/HB_Node&gt;
          &lt;/Nodes&gt;
          &lt;SiteName&gt;/sites/qms/vtthbpublishing&lt;/SiteName&gt;
          &lt;ListName&gt;HB_Toc_List&lt;/ListName&gt;
          &lt;DocLibrary&gt;Handbook&lt;/DocLibrary&gt;
          &lt;IsExternalSite&gt;false&lt;/IsExternalSite&gt;
        &lt;/HB_PublishSite&gt;
      &lt;/PublishSites&gt;
      &lt;EventDate&gt;25.4.2017&lt;/EventDate&gt;
      &lt;EventTime&gt;14:32&lt;/EventTime&gt;
      &lt;Approver&gt;ad\mlmirka&lt;/Approver&gt;
    &lt;/HB_PublishEvents&gt;
    &lt;HB_PublishEvents&gt;
      &lt;PublishSites&gt;
        &lt;HB_PublishSite&gt;
          &lt;Nodes&gt;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&lt;NodeID&gt;112&lt;/NodeID&gt;
            &lt;/HB_Node&gt;
          &lt;/Nodes&gt;
          &lt;SiteName&gt;/sites/qms/vtthbpublishing&lt;/SiteName&gt;
          &lt;ListName&gt;HB_Toc_List&lt;/ListName&gt;
          &lt;DocLibrary&gt;Handbook&lt;/DocLibrary&gt;
          &lt;IsExternalSite&gt;false&lt;/IsExternalSite&gt;
        &lt;/HB_PublishSite&gt;
      &lt;/PublishSites&gt;
      &lt;EventDate&gt;25.4.2017&lt;/EventDate&gt;
      &lt;EventTime&gt;14:29&lt;/EventTime&gt;
      &lt;Approver&gt;ad\mlmirka&lt;/Approver&gt;
    &lt;/HB_PublishEvents&gt;
    &lt;HB_PublishEvents&gt;
      &lt;PublishSites&gt;
        &lt;HB_PublishSite&gt;
          &lt;Nodes&gt;
            &lt;HB_Node&gt;
              &lt;NodeID&gt;136&lt;/NodeID&gt;
            &lt;/HB_Node&gt;
          &lt;/Nodes&gt;
          &lt;SiteName&gt;/sites/qms/vtthbjulkaisu&lt;/SiteName&gt;
          &lt;ListName&gt;HB_Toc_List&lt;/ListName&gt;
          &lt;DocLibrary&gt;Handbook&lt;/DocLibrary&gt;
          &lt;IsExternalSite&gt;false&lt;/IsExternalSite&gt;
        &lt;/HB_PublishSite&gt;
        &lt;HB_PublishSite&gt;
          &lt;Nodes&gt;
            &lt;HB_Node&gt;
              &lt;NodeID&gt;112&lt;/NodeID&gt;
            &lt;/HB_Node&gt;
          &lt;/Nodes&gt;
          &lt;SiteName&gt;/sites/qms/vtthbpublishing&lt;/SiteName&gt;
          &lt;ListName&gt;HB_Toc_List&lt;/ListName&gt;
          &lt;DocLibrary&gt;Handbook&lt;/DocLibrary&gt;
          &lt;IsExternalSite&gt;false&lt;/IsExternalSite&gt;
        &lt;/HB_PublishSite&gt;
      &lt;/PublishSites&gt;
      &lt;EventDate&gt;24.4.2017&lt;/EventDate&gt;
      &lt;EventTime&gt;16:37&lt;/EventTime&gt;
      &lt;Approver&gt;ad\mlmirka&lt;/Approver&gt;
    &lt;/HB_PublishEvents&gt;
  &lt;/PublishEvents&gt;
&lt;/HB_Event&gt;</HB_DocLocationsHistory>
    <HB_AuthorOld xmlns="e10b2c24-7010-4d6c-9c1b-5c77d3c9ef61">sirkku.hoikkala@vtt.fi</HB_AuthorOld>
    <HB_ReviewerOld xmlns="e10b2c24-7010-4d6c-9c1b-5c77d3c9ef61">sirkku.hoikkala@vtt.fi</HB_ReviewerOld>
    <HB_ApprovedByOld xmlns="e10b2c24-7010-4d6c-9c1b-5c77d3c9ef61">sirkku.hoikkala@vtt.fi</HB_ApprovedByOld>
    <HB_ProcessOwnerADOld xmlns="e10b2c24-7010-4d6c-9c1b-5c77d3c9ef61">tanja.huoponen@vtt.fi</HB_ProcessOwnerADOld>
    <HB_ReviewStatusID xmlns="e10b2c24-7010-4d6c-9c1b-5c77d3c9ef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QMS Handbook Document" ma:contentTypeID="0x0101009B8EB112A77D44CD912A6862799828BA00C67A7C153DE7C449B2D3B5C46915C148" ma:contentTypeVersion="81" ma:contentTypeDescription="QualityFirst Handbook Document" ma:contentTypeScope="" ma:versionID="bfd794bc6b3514833706f659e3f12e08">
  <xsd:schema xmlns:xsd="http://www.w3.org/2001/XMLSchema" xmlns:xs="http://www.w3.org/2001/XMLSchema" xmlns:p="http://schemas.microsoft.com/office/2006/metadata/properties" xmlns:ns2="b9c4644f-b87d-45e1-ba85-805c3ecc1a60" xmlns:ns3="489381a9-3988-4669-a7f1-dce3a4dc2de9" xmlns:ns4="e10b2c24-7010-4d6c-9c1b-5c77d3c9ef61" targetNamespace="http://schemas.microsoft.com/office/2006/metadata/properties" ma:root="true" ma:fieldsID="a387c631478f42412bbc9d0edb1ec893" ns2:_="" ns3:_="" ns4:_="">
    <xsd:import namespace="b9c4644f-b87d-45e1-ba85-805c3ecc1a60"/>
    <xsd:import namespace="489381a9-3988-4669-a7f1-dce3a4dc2de9"/>
    <xsd:import namespace="e10b2c24-7010-4d6c-9c1b-5c77d3c9ef61"/>
    <xsd:element name="properties">
      <xsd:complexType>
        <xsd:sequence>
          <xsd:element name="documentManagement">
            <xsd:complexType>
              <xsd:all>
                <xsd:element ref="ns2:TaxCatchAll" minOccurs="0"/>
                <xsd:element ref="ns2:TaxCatchAllLabel" minOccurs="0"/>
                <xsd:element ref="ns3:a580cda078e6416a88f59d5f397a426c" minOccurs="0"/>
                <xsd:element ref="ns3:HB_DocCode" minOccurs="0"/>
                <xsd:element ref="ns3:HB_DocTitle" minOccurs="0"/>
                <xsd:element ref="ns3:hab86f76afc544b1aac1492e9e9bd947" minOccurs="0"/>
                <xsd:element ref="ns3:f1d29555573845a58ab6cf2d155826f5" minOccurs="0"/>
                <xsd:element ref="ns3:lff6d1a36050492881b2e197ffe48832" minOccurs="0"/>
                <xsd:element ref="ns3:VTT_QMS_IsUsedInProjectWorkspace" minOccurs="0"/>
                <xsd:element ref="ns3:HB_Author" minOccurs="0"/>
                <xsd:element ref="ns3:HB_ReviewDate" minOccurs="0"/>
                <xsd:element ref="ns3:HB_DocumentSigned" minOccurs="0"/>
                <xsd:element ref="ns3:HB_ApproversGroupDate" minOccurs="0"/>
                <xsd:element ref="ns3:HB_ApproversGroup" minOccurs="0"/>
                <xsd:element ref="ns3:HB_DocCategory" minOccurs="0"/>
                <xsd:element ref="ns3:HB_DocType" minOccurs="0"/>
                <xsd:element ref="ns3:HB_Drafter" minOccurs="0"/>
                <xsd:element ref="ns3:HB_CommentsXML" minOccurs="0"/>
                <xsd:element ref="ns3:HB_CreateDate" minOccurs="0"/>
                <xsd:element ref="ns3:HB_DocHistoryLog" minOccurs="0"/>
                <xsd:element ref="ns3:HB_DocLocations" minOccurs="0"/>
                <xsd:element ref="ns3:HB_DocLocationsHistory" minOccurs="0"/>
                <xsd:element ref="ns3:HB_OrganizationIDs" minOccurs="0"/>
                <xsd:element ref="ns3:HB_OrganizationIDs_FullPath" minOccurs="0"/>
                <xsd:element ref="ns3:HB_ProcessIDs" minOccurs="0"/>
                <xsd:element ref="ns3:HB_ProcessIDs_FullPath" minOccurs="0"/>
                <xsd:element ref="ns3:HB_RefStdIDs" minOccurs="0"/>
                <xsd:element ref="ns3:HB_RefStdIDs_FullPath" minOccurs="0"/>
                <xsd:element ref="ns3:HB_ParentID" minOccurs="0"/>
                <xsd:element ref="ns3:HB_ParentID_FullPath" minOccurs="0"/>
                <xsd:element ref="ns3:HB_DocumentVersionSystem" minOccurs="0"/>
                <xsd:element ref="ns3:HB_VersionComments" minOccurs="0"/>
                <xsd:element ref="ns3:HB_MajorVersionNumber" minOccurs="0"/>
                <xsd:element ref="ns3:HB_References" minOccurs="0"/>
                <xsd:element ref="ns3:HB_SourceWorkspace" minOccurs="0"/>
                <xsd:element ref="ns3:HB_InspectionDate" minOccurs="0"/>
                <xsd:element ref="ns3:HB_Inspector" minOccurs="0"/>
                <xsd:element ref="ns3:HB_TitleEng" minOccurs="0"/>
                <xsd:element ref="ns3:HB_ProcessOwner" minOccurs="0"/>
                <xsd:element ref="ns3:HB_ProcessOwnerAD" minOccurs="0"/>
                <xsd:element ref="ns3:HB_Reviewer" minOccurs="0"/>
                <xsd:element ref="ns3:HB_ValidBegin" minOccurs="0"/>
                <xsd:element ref="ns3:HB_ValidEnd" minOccurs="0"/>
                <xsd:element ref="ns3:HB_MinorVersionNumber" minOccurs="0"/>
                <xsd:element ref="ns3:HB_OrgScope" minOccurs="0"/>
                <xsd:element ref="ns3:HB_ApprovedBy" minOccurs="0"/>
                <xsd:element ref="ns3:f6b49a30518845a5a29057f13f9ea0ee" minOccurs="0"/>
                <xsd:element ref="ns4:HB_MetaData" minOccurs="0"/>
                <xsd:element ref="ns4:MediaServiceMetadata" minOccurs="0"/>
                <xsd:element ref="ns4:MediaServiceFastMetadata" minOccurs="0"/>
                <xsd:element ref="ns4:HB_ReviewStatusID" minOccurs="0"/>
                <xsd:element ref="ns4:HB_ReadReceipt_ADGroups" minOccurs="0"/>
                <xsd:element ref="ns4:HB_AuthorOld" minOccurs="0"/>
                <xsd:element ref="ns4:HB_ReviewerOld" minOccurs="0"/>
                <xsd:element ref="ns4:HB_ProcessOwnerADOld" minOccurs="0"/>
                <xsd:element ref="ns4:HB_ReadReceipt_ADGroupsOld" minOccurs="0"/>
                <xsd:element ref="ns4:HB_DrafterOld" minOccurs="0"/>
                <xsd:element ref="ns4:HB_ApprovedByOld"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3:SharedWithUsers" minOccurs="0"/>
                <xsd:element ref="ns3:SharedWithDetails" minOccurs="0"/>
                <xsd:element ref="ns4:HB_TargetAudience" minOccurs="0"/>
                <xsd:element ref="ns3:g41f9276dc094f698bfa0681a81d22a1" minOccurs="0"/>
                <xsd:element ref="ns4:MediaServiceDateTaken" minOccurs="0"/>
                <xsd:element ref="ns4:HB_Keywords" minOccurs="0"/>
                <xsd:element ref="ns4:HB_ValueStr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4644f-b87d-45e1-ba85-805c3ecc1a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eef41b2-0b2c-4773-9d61-a97d95650699}" ma:internalName="TaxCatchAll" ma:showField="CatchAllData" ma:web="489381a9-3988-4669-a7f1-dce3a4dc2de9">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eef41b2-0b2c-4773-9d61-a97d95650699}" ma:internalName="TaxCatchAllLabel" ma:readOnly="true" ma:showField="CatchAllDataLabel" ma:web="489381a9-3988-4669-a7f1-dce3a4dc2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9381a9-3988-4669-a7f1-dce3a4dc2de9" elementFormDefault="qualified">
    <xsd:import namespace="http://schemas.microsoft.com/office/2006/documentManagement/types"/>
    <xsd:import namespace="http://schemas.microsoft.com/office/infopath/2007/PartnerControls"/>
    <xsd:element name="a580cda078e6416a88f59d5f397a426c" ma:index="10" nillable="true" ma:taxonomy="true" ma:internalName="a580cda078e6416a88f59d5f397a426c" ma:taxonomyFieldName="VTT_QMS_FundingInstrument" ma:displayName="Funding Instrument" ma:default="" ma:fieldId="{a580cda0-78e6-416a-88f5-9d5f397a426c}" ma:taxonomyMulti="true" ma:sspId="31220a57-3561-4c6c-81d9-ab175e572526" ma:termSetId="3bdaf141-50e3-4e39-9370-d961c3568c08" ma:anchorId="00000000-0000-0000-0000-000000000000" ma:open="false" ma:isKeyword="false">
      <xsd:complexType>
        <xsd:sequence>
          <xsd:element ref="pc:Terms" minOccurs="0" maxOccurs="1"/>
        </xsd:sequence>
      </xsd:complexType>
    </xsd:element>
    <xsd:element name="HB_DocCode" ma:index="12" nillable="true" ma:displayName="HB ID" ma:internalName="HB_DocCode">
      <xsd:simpleType>
        <xsd:restriction base="dms:Text">
          <xsd:maxLength value="255"/>
        </xsd:restriction>
      </xsd:simpleType>
    </xsd:element>
    <xsd:element name="HB_DocTitle" ma:index="13" nillable="true" ma:displayName="Metacard Title FI_old" ma:description="HB_DocTitle" ma:internalName="HB_DocTitle">
      <xsd:simpleType>
        <xsd:restriction base="dms:Text">
          <xsd:maxLength value="255"/>
        </xsd:restriction>
      </xsd:simpleType>
    </xsd:element>
    <xsd:element name="hab86f76afc544b1aac1492e9e9bd947" ma:index="14" nillable="true" ma:taxonomy="true" ma:internalName="hab86f76afc544b1aac1492e9e9bd947" ma:taxonomyFieldName="VTT_QMS_ProcessName" ma:displayName="Process Name" ma:readOnly="false" ma:default="" ma:fieldId="{1ab86f76-afc5-44b1-aac1-492e9e9bd947}" ma:sspId="31220a57-3561-4c6c-81d9-ab175e572526" ma:termSetId="851e61a8-fa25-40a1-8b5d-894d3fe36b5b" ma:anchorId="00000000-0000-0000-0000-000000000000" ma:open="false" ma:isKeyword="false">
      <xsd:complexType>
        <xsd:sequence>
          <xsd:element ref="pc:Terms" minOccurs="0" maxOccurs="1"/>
        </xsd:sequence>
      </xsd:complexType>
    </xsd:element>
    <xsd:element name="f1d29555573845a58ab6cf2d155826f5" ma:index="16" nillable="true" ma:taxonomy="true" ma:internalName="f1d29555573845a58ab6cf2d155826f5" ma:taxonomyFieldName="VTT_QMS_ProjectLifecycle" ma:displayName="Project Lifecycle" ma:default="" ma:fieldId="{f1d29555-5738-45a5-8ab6-cf2d155826f5}" ma:taxonomyMulti="true" ma:sspId="31220a57-3561-4c6c-81d9-ab175e572526" ma:termSetId="acf36654-4e75-449e-8981-d3ec38451465" ma:anchorId="00000000-0000-0000-0000-000000000000" ma:open="false" ma:isKeyword="false">
      <xsd:complexType>
        <xsd:sequence>
          <xsd:element ref="pc:Terms" minOccurs="0" maxOccurs="1"/>
        </xsd:sequence>
      </xsd:complexType>
    </xsd:element>
    <xsd:element name="lff6d1a36050492881b2e197ffe48832" ma:index="18" nillable="true" ma:taxonomy="true" ma:internalName="lff6d1a36050492881b2e197ffe48832" ma:taxonomyFieldName="VTT_QMS_ProjectClassification" ma:displayName="Project Mgmt Classification" ma:default="" ma:fieldId="{5ff6d1a3-6050-4928-81b2-e197ffe48832}" ma:taxonomyMulti="true" ma:sspId="31220a57-3561-4c6c-81d9-ab175e572526" ma:termSetId="90b0ed4d-2d0b-4035-b048-d799a2da0828" ma:anchorId="00000000-0000-0000-0000-000000000000" ma:open="false" ma:isKeyword="false">
      <xsd:complexType>
        <xsd:sequence>
          <xsd:element ref="pc:Terms" minOccurs="0" maxOccurs="1"/>
        </xsd:sequence>
      </xsd:complexType>
    </xsd:element>
    <xsd:element name="VTT_QMS_IsUsedInProjectWorkspace" ma:index="20" nillable="true" ma:displayName="Used in project workspace" ma:internalName="VTT_QMS_IsUsedInProjectWorkspace">
      <xsd:simpleType>
        <xsd:restriction base="dms:Boolean"/>
      </xsd:simpleType>
    </xsd:element>
    <xsd:element name="HB_Author" ma:index="21" nillable="true" ma:displayName="Owner" ma:internalName="HB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_ReviewDate" ma:index="22" nillable="true" ma:displayName="Review date" ma:format="DateOnly" ma:internalName="HB_ReviewDate">
      <xsd:simpleType>
        <xsd:restriction base="dms:DateTime"/>
      </xsd:simpleType>
    </xsd:element>
    <xsd:element name="HB_DocumentSigned" ma:index="23" nillable="true" ma:displayName="Has been digitally signed" ma:internalName="HB_DocumentSigned">
      <xsd:simpleType>
        <xsd:restriction base="dms:Boolean"/>
      </xsd:simpleType>
    </xsd:element>
    <xsd:element name="HB_ApproversGroupDate" ma:index="24" nillable="true" ma:displayName="Approval date" ma:format="DateOnly" ma:internalName="HB_ApproversGroupDate">
      <xsd:simpleType>
        <xsd:restriction base="dms:DateTime"/>
      </xsd:simpleType>
    </xsd:element>
    <xsd:element name="HB_ApproversGroup" ma:index="25" nillable="true" ma:displayName="Approver" ma:internalName="HB_ApproversGroup">
      <xsd:simpleType>
        <xsd:restriction base="dms:Text"/>
      </xsd:simpleType>
    </xsd:element>
    <xsd:element name="HB_DocCategory" ma:index="27" nillable="true" ma:displayName="Document category" ma:internalName="HB_DocCategory">
      <xsd:simpleType>
        <xsd:restriction base="dms:Text"/>
      </xsd:simpleType>
    </xsd:element>
    <xsd:element name="HB_DocType" ma:index="28" nillable="true" ma:displayName="Document type _OLD" ma:internalName="HB_DocType">
      <xsd:simpleType>
        <xsd:restriction base="dms:Text"/>
      </xsd:simpleType>
    </xsd:element>
    <xsd:element name="HB_Drafter" ma:index="29" nillable="true" ma:displayName="Drafter" ma:internalName="HB_Draf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_CommentsXML" ma:index="30" nillable="true" ma:displayName="HB Comments" ma:internalName="HB_CommentsXML">
      <xsd:simpleType>
        <xsd:restriction base="dms:Note"/>
      </xsd:simpleType>
    </xsd:element>
    <xsd:element name="HB_CreateDate" ma:index="31" nillable="true" ma:displayName="HB Createdate" ma:format="DateOnly" ma:internalName="HB_CreateDate">
      <xsd:simpleType>
        <xsd:restriction base="dms:DateTime"/>
      </xsd:simpleType>
    </xsd:element>
    <xsd:element name="HB_DocHistoryLog" ma:index="32" nillable="true" ma:displayName="HB Document History" ma:internalName="HB_DocHistoryLog">
      <xsd:simpleType>
        <xsd:restriction base="dms:Note"/>
      </xsd:simpleType>
    </xsd:element>
    <xsd:element name="HB_DocLocations" ma:index="33" nillable="true" ma:displayName="HB Location" ma:internalName="HB_DocLocations">
      <xsd:simpleType>
        <xsd:restriction base="dms:Note"/>
      </xsd:simpleType>
    </xsd:element>
    <xsd:element name="HB_DocLocationsHistory" ma:index="34" nillable="true" ma:displayName="HB LocationHistory XML" ma:internalName="HB_DocLocationsHistory">
      <xsd:simpleType>
        <xsd:restriction base="dms:Note"/>
      </xsd:simpleType>
    </xsd:element>
    <xsd:element name="HB_OrganizationIDs" ma:index="35" nillable="true" ma:displayName="HB Organization" ma:internalName="HB_OrganizationIDs">
      <xsd:simpleType>
        <xsd:restriction base="dms:Text"/>
      </xsd:simpleType>
    </xsd:element>
    <xsd:element name="HB_OrganizationIDs_FullPath" ma:index="36" nillable="true" ma:displayName="HB Organizations" ma:internalName="HB_OrganizationIDs_FullPath">
      <xsd:simpleType>
        <xsd:restriction base="dms:Note"/>
      </xsd:simpleType>
    </xsd:element>
    <xsd:element name="HB_ProcessIDs" ma:index="37" nillable="true" ma:displayName="HB Process" ma:internalName="HB_ProcessIDs">
      <xsd:simpleType>
        <xsd:restriction base="dms:Text"/>
      </xsd:simpleType>
    </xsd:element>
    <xsd:element name="HB_ProcessIDs_FullPath" ma:index="38" nillable="true" ma:displayName="HB Processes" ma:internalName="HB_ProcessIDs_FullPath">
      <xsd:simpleType>
        <xsd:restriction base="dms:Note"/>
      </xsd:simpleType>
    </xsd:element>
    <xsd:element name="HB_RefStdIDs" ma:index="39" nillable="true" ma:displayName="HB Reference Standard" ma:internalName="HB_RefStdIDs">
      <xsd:simpleType>
        <xsd:restriction base="dms:Text"/>
      </xsd:simpleType>
    </xsd:element>
    <xsd:element name="HB_RefStdIDs_FullPath" ma:index="40" nillable="true" ma:displayName="HB Reference Standards" ma:internalName="HB_RefStdIDs_FullPath">
      <xsd:simpleType>
        <xsd:restriction base="dms:Note"/>
      </xsd:simpleType>
    </xsd:element>
    <xsd:element name="HB_ParentID" ma:index="41" nillable="true" ma:displayName="HB Toc" ma:internalName="HB_ParentID">
      <xsd:simpleType>
        <xsd:restriction base="dms:Text"/>
      </xsd:simpleType>
    </xsd:element>
    <xsd:element name="HB_ParentID_FullPath" ma:index="42" nillable="true" ma:displayName="HB_ParentID_FullPath" ma:internalName="HB_ParentID_FullPath">
      <xsd:simpleType>
        <xsd:restriction base="dms:Note"/>
      </xsd:simpleType>
    </xsd:element>
    <xsd:element name="HB_DocumentVersionSystem" ma:index="43" nillable="true" ma:displayName="HB Version" ma:internalName="HB_DocumentVersionSystem">
      <xsd:simpleType>
        <xsd:restriction base="dms:Text"/>
      </xsd:simpleType>
    </xsd:element>
    <xsd:element name="HB_VersionComments" ma:index="44" nillable="true" ma:displayName="HB Version comments" ma:internalName="HB_VersionComments">
      <xsd:simpleType>
        <xsd:restriction base="dms:Note"/>
      </xsd:simpleType>
    </xsd:element>
    <xsd:element name="HB_MajorVersionNumber" ma:index="45" nillable="true" ma:displayName="HB_MajorVersionNumber" ma:internalName="HB_MajorVersionNumber">
      <xsd:simpleType>
        <xsd:restriction base="dms:Number"/>
      </xsd:simpleType>
    </xsd:element>
    <xsd:element name="HB_References" ma:index="46" nillable="true" ma:displayName="HB_References" ma:internalName="HB_References">
      <xsd:simpleType>
        <xsd:restriction base="dms:Note"/>
      </xsd:simpleType>
    </xsd:element>
    <xsd:element name="HB_SourceWorkspace" ma:index="47" nillable="true" ma:displayName="HB SourceWorkspace" ma:internalName="HB_SourceWorkspace">
      <xsd:simpleType>
        <xsd:restriction base="dms:Text">
          <xsd:maxLength value="255"/>
        </xsd:restriction>
      </xsd:simpleType>
    </xsd:element>
    <xsd:element name="HB_InspectionDate" ma:index="48" nillable="true" ma:displayName="Inspected" ma:format="DateOnly" ma:internalName="HB_InspectionDate">
      <xsd:simpleType>
        <xsd:restriction base="dms:DateTime"/>
      </xsd:simpleType>
    </xsd:element>
    <xsd:element name="HB_Inspector" ma:index="49" nillable="true" ma:displayName="Inspected by" ma:internalName="HB_Inspector">
      <xsd:simpleType>
        <xsd:restriction base="dms:Text"/>
      </xsd:simpleType>
    </xsd:element>
    <xsd:element name="HB_TitleEng" ma:index="50" nillable="true" ma:displayName="Metacard Title ENG" ma:internalName="HB_TitleEng">
      <xsd:simpleType>
        <xsd:restriction base="dms:Text"/>
      </xsd:simpleType>
    </xsd:element>
    <xsd:element name="HB_ProcessOwner" ma:index="51" nillable="true" ma:displayName="Process owner" ma:internalName="HB_ProcessOwner">
      <xsd:simpleType>
        <xsd:restriction base="dms:Text"/>
      </xsd:simpleType>
    </xsd:element>
    <xsd:element name="HB_ProcessOwnerAD" ma:index="52" nillable="true" ma:displayName="Process owner AD" ma:internalName="HB_ProcessOwner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_Reviewer" ma:index="53" nillable="true" ma:displayName="Reviewer" ma:internalName="HB_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_ValidBegin" ma:index="54" nillable="true" ma:displayName="Valid from" ma:format="DateOnly" ma:internalName="HB_ValidBegin">
      <xsd:simpleType>
        <xsd:restriction base="dms:DateTime"/>
      </xsd:simpleType>
    </xsd:element>
    <xsd:element name="HB_ValidEnd" ma:index="55" nillable="true" ma:displayName="Valid until" ma:format="DateOnly" ma:internalName="HB_ValidEnd">
      <xsd:simpleType>
        <xsd:restriction base="dms:DateTime"/>
      </xsd:simpleType>
    </xsd:element>
    <xsd:element name="HB_MinorVersionNumber" ma:index="56" nillable="true" ma:displayName="HB_MinorVersionNumber" ma:internalName="HB_MinorVersionNumber">
      <xsd:simpleType>
        <xsd:restriction base="dms:Number"/>
      </xsd:simpleType>
    </xsd:element>
    <xsd:element name="HB_OrgScope" ma:index="58" nillable="true" ma:displayName="VTT / VTT Group" ma:internalName="HB_OrgScope">
      <xsd:simpleType>
        <xsd:restriction base="dms:Text"/>
      </xsd:simpleType>
    </xsd:element>
    <xsd:element name="HB_ApprovedBy" ma:index="59" nillable="true" ma:displayName="HB_ApprovedBy" ma:SearchPeopleOnly="false" ma:SharePointGroup="0" ma:internalName="HB_Approv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6b49a30518845a5a29057f13f9ea0ee" ma:index="60" nillable="true" ma:taxonomy="true" ma:internalName="f6b49a30518845a5a29057f13f9ea0ee" ma:taxonomyFieldName="VTT_QMS_DocumentType" ma:displayName="Document Type" ma:default="" ma:fieldId="{f6b49a30-5188-45a5-a290-57f13f9ea0ee}" ma:sspId="31220a57-3561-4c6c-81d9-ab175e572526" ma:termSetId="1b63ffc5-fd63-4401-aee1-9999ad7d3eea" ma:anchorId="8d3c1a9a-d25f-4e7b-b952-6e2b84bab4e4" ma:open="false" ma:isKeyword="false">
      <xsd:complexType>
        <xsd:sequence>
          <xsd:element ref="pc:Terms" minOccurs="0" maxOccurs="1"/>
        </xsd:sequence>
      </xsd:complexType>
    </xsd:element>
    <xsd:element name="SharedWithUsers" ma:index="8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1" nillable="true" ma:displayName="Shared With Details" ma:internalName="SharedWithDetails" ma:readOnly="true">
      <xsd:simpleType>
        <xsd:restriction base="dms:Note">
          <xsd:maxLength value="255"/>
        </xsd:restriction>
      </xsd:simpleType>
    </xsd:element>
    <xsd:element name="g41f9276dc094f698bfa0681a81d22a1" ma:index="84" nillable="true" ma:taxonomy="true" ma:internalName="g41f9276dc094f698bfa0681a81d22a1" ma:taxonomyFieldName="VTT_QMS_TargetAudience" ma:displayName="Target Audience" ma:default="" ma:fieldId="{041f9276-dc09-4f69-8bfa-0681a81d22a1}" ma:taxonomyMulti="true" ma:sspId="31220a57-3561-4c6c-81d9-ab175e572526" ma:termSetId="4be58227-cfec-432c-84a9-05c11bf757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0b2c24-7010-4d6c-9c1b-5c77d3c9ef61" elementFormDefault="qualified">
    <xsd:import namespace="http://schemas.microsoft.com/office/2006/documentManagement/types"/>
    <xsd:import namespace="http://schemas.microsoft.com/office/infopath/2007/PartnerControls"/>
    <xsd:element name="HB_MetaData" ma:index="62" nillable="true" ma:displayName="Metacard Title FI" ma:description="HB_MetaData" ma:list="86c555c0-a1ca-41dc-910b-cab7fa019c11" ma:internalName="HB_MetaData" ma:showField="HB_DocTitle">
      <xsd:simpleType>
        <xsd:restriction base="dms:Lookup"/>
      </xsd:simpleType>
    </xsd:element>
    <xsd:element name="MediaServiceMetadata" ma:index="63" nillable="true" ma:displayName="MediaServiceMetadata" ma:hidden="true" ma:internalName="MediaServiceMetadata" ma:readOnly="true">
      <xsd:simpleType>
        <xsd:restriction base="dms:Note"/>
      </xsd:simpleType>
    </xsd:element>
    <xsd:element name="MediaServiceFastMetadata" ma:index="64" nillable="true" ma:displayName="MediaServiceFastMetadata" ma:hidden="true" ma:internalName="MediaServiceFastMetadata" ma:readOnly="true">
      <xsd:simpleType>
        <xsd:restriction base="dms:Note"/>
      </xsd:simpleType>
    </xsd:element>
    <xsd:element name="HB_ReviewStatusID" ma:index="65" nillable="true" ma:displayName="HB_ReviewStatusID" ma:internalName="HB_ReviewStatusID">
      <xsd:simpleType>
        <xsd:restriction base="dms:Text"/>
      </xsd:simpleType>
    </xsd:element>
    <xsd:element name="HB_ReadReceipt_ADGroups" ma:index="66" nillable="true" ma:displayName="HB_ReadReceipt_ADGroups" ma:SearchPeopleOnly="false" ma:internalName="HB_ReadReceipt_ADGroup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_AuthorOld" ma:index="67" nillable="true" ma:displayName="OwnerOld" ma:internalName="HB_AuthorOld">
      <xsd:simpleType>
        <xsd:restriction base="dms:Note"/>
      </xsd:simpleType>
    </xsd:element>
    <xsd:element name="HB_ReviewerOld" ma:index="68" nillable="true" ma:displayName="ReviewerOld" ma:internalName="HB_ReviewerOld">
      <xsd:simpleType>
        <xsd:restriction base="dms:Note"/>
      </xsd:simpleType>
    </xsd:element>
    <xsd:element name="HB_ProcessOwnerADOld" ma:index="69" nillable="true" ma:displayName="Process owner ADOld" ma:internalName="HB_ProcessOwnerADOld">
      <xsd:simpleType>
        <xsd:restriction base="dms:Note"/>
      </xsd:simpleType>
    </xsd:element>
    <xsd:element name="HB_ReadReceipt_ADGroupsOld" ma:index="70" nillable="true" ma:displayName="HB_ReadReceipt_ADGroupsOld" ma:internalName="HB_ReadReceipt_ADGroupsOld">
      <xsd:simpleType>
        <xsd:restriction base="dms:Note"/>
      </xsd:simpleType>
    </xsd:element>
    <xsd:element name="HB_DrafterOld" ma:index="71" nillable="true" ma:displayName="DrafterOld" ma:internalName="HB_DrafterOld">
      <xsd:simpleType>
        <xsd:restriction base="dms:Note"/>
      </xsd:simpleType>
    </xsd:element>
    <xsd:element name="HB_ApprovedByOld" ma:index="72" nillable="true" ma:displayName="HB_ApprovedByOld" ma:internalName="HB_ApprovedByOld">
      <xsd:simpleType>
        <xsd:restriction base="dms:Note"/>
      </xsd:simpleType>
    </xsd:element>
    <xsd:element name="MediaServiceAutoTags" ma:index="73" nillable="true" ma:displayName="Tags" ma:internalName="MediaServiceAutoTags" ma:readOnly="true">
      <xsd:simpleType>
        <xsd:restriction base="dms:Text"/>
      </xsd:simpleType>
    </xsd:element>
    <xsd:element name="MediaServiceOCR" ma:index="74" nillable="true" ma:displayName="Extracted Text" ma:internalName="MediaServiceOCR" ma:readOnly="true">
      <xsd:simpleType>
        <xsd:restriction base="dms:Note">
          <xsd:maxLength value="255"/>
        </xsd:restriction>
      </xsd:simpleType>
    </xsd:element>
    <xsd:element name="MediaServiceGenerationTime" ma:index="75" nillable="true" ma:displayName="MediaServiceGenerationTime" ma:hidden="true" ma:internalName="MediaServiceGenerationTime" ma:readOnly="true">
      <xsd:simpleType>
        <xsd:restriction base="dms:Text"/>
      </xsd:simpleType>
    </xsd:element>
    <xsd:element name="MediaServiceEventHashCode" ma:index="76" nillable="true" ma:displayName="MediaServiceEventHashCode" ma:hidden="true" ma:internalName="MediaServiceEventHashCode" ma:readOnly="true">
      <xsd:simpleType>
        <xsd:restriction base="dms:Text"/>
      </xsd:simpleType>
    </xsd:element>
    <xsd:element name="MediaServiceAutoKeyPoints" ma:index="78" nillable="true" ma:displayName="MediaServiceAutoKeyPoints" ma:hidden="true" ma:internalName="MediaServiceAutoKeyPoints" ma:readOnly="true">
      <xsd:simpleType>
        <xsd:restriction base="dms:Note"/>
      </xsd:simpleType>
    </xsd:element>
    <xsd:element name="MediaServiceKeyPoints" ma:index="79" nillable="true" ma:displayName="KeyPoints" ma:internalName="MediaServiceKeyPoints" ma:readOnly="true">
      <xsd:simpleType>
        <xsd:restriction base="dms:Note">
          <xsd:maxLength value="255"/>
        </xsd:restriction>
      </xsd:simpleType>
    </xsd:element>
    <xsd:element name="HB_TargetAudience" ma:index="82" nillable="true" ma:displayName="TargetAudience" ma:description="HB_TargetAudience" ma:internalName="HB_TargetAudience">
      <xsd:simpleType>
        <xsd:restriction base="dms:Text">
          <xsd:maxLength value="255"/>
        </xsd:restriction>
      </xsd:simpleType>
    </xsd:element>
    <xsd:element name="MediaServiceDateTaken" ma:index="85" nillable="true" ma:displayName="MediaServiceDateTaken" ma:hidden="true" ma:internalName="MediaServiceDateTaken" ma:readOnly="true">
      <xsd:simpleType>
        <xsd:restriction base="dms:Text"/>
      </xsd:simpleType>
    </xsd:element>
    <xsd:element name="HB_Keywords" ma:index="86" nillable="true" ma:displayName="HB_Keywords" ma:description="Metacard keywords - max. 255 chars" ma:internalName="HB_Keywords">
      <xsd:simpleType>
        <xsd:restriction base="dms:Text">
          <xsd:maxLength value="255"/>
        </xsd:restriction>
      </xsd:simpleType>
    </xsd:element>
    <xsd:element name="HB_ValueStream" ma:index="87" nillable="true" ma:displayName="HB_ValueStream" ma:description="HB_ValueStream" ma:internalName="HB_ValueStream">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D639D-C57E-4D37-881F-5E7C09C86724}">
  <ds:schemaRefs>
    <ds:schemaRef ds:uri="http://schemas.microsoft.com/sharepoint/v3/contenttype/forms"/>
  </ds:schemaRefs>
</ds:datastoreItem>
</file>

<file path=customXml/itemProps2.xml><?xml version="1.0" encoding="utf-8"?>
<ds:datastoreItem xmlns:ds="http://schemas.openxmlformats.org/officeDocument/2006/customXml" ds:itemID="{68846851-2D11-4690-A270-332F604F10C4}">
  <ds:schemaRefs>
    <ds:schemaRef ds:uri="http://purl.org/dc/dcmitype/"/>
    <ds:schemaRef ds:uri="489381a9-3988-4669-a7f1-dce3a4dc2de9"/>
    <ds:schemaRef ds:uri="http://schemas.microsoft.com/office/2006/documentManagement/types"/>
    <ds:schemaRef ds:uri="http://purl.org/dc/terms/"/>
    <ds:schemaRef ds:uri="http://schemas.microsoft.com/office/2006/metadata/properties"/>
    <ds:schemaRef ds:uri="http://schemas.microsoft.com/office/infopath/2007/PartnerControls"/>
    <ds:schemaRef ds:uri="e10b2c24-7010-4d6c-9c1b-5c77d3c9ef61"/>
    <ds:schemaRef ds:uri="http://www.w3.org/XML/1998/namespace"/>
    <ds:schemaRef ds:uri="http://schemas.openxmlformats.org/package/2006/metadata/core-properties"/>
    <ds:schemaRef ds:uri="b9c4644f-b87d-45e1-ba85-805c3ecc1a60"/>
    <ds:schemaRef ds:uri="http://purl.org/dc/elements/1.1/"/>
  </ds:schemaRefs>
</ds:datastoreItem>
</file>

<file path=customXml/itemProps3.xml><?xml version="1.0" encoding="utf-8"?>
<ds:datastoreItem xmlns:ds="http://schemas.openxmlformats.org/officeDocument/2006/customXml" ds:itemID="{DE5F622D-E54A-4EF9-8669-58C65B419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4644f-b87d-45e1-ba85-805c3ecc1a60"/>
    <ds:schemaRef ds:uri="489381a9-3988-4669-a7f1-dce3a4dc2de9"/>
    <ds:schemaRef ds:uri="e10b2c24-7010-4d6c-9c1b-5c77d3c9ef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Instructions</vt:lpstr>
      <vt:lpstr>Participant_budget</vt:lpstr>
      <vt:lpstr>For_coordinator_Copy_from_here</vt:lpstr>
      <vt:lpstr>Data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 Participant budget template</dc:title>
  <dc:creator>Rantala Kirsi</dc:creator>
  <cp:lastModifiedBy>Inga Šīrante</cp:lastModifiedBy>
  <cp:revision/>
  <dcterms:created xsi:type="dcterms:W3CDTF">2021-02-12T10:18:31Z</dcterms:created>
  <dcterms:modified xsi:type="dcterms:W3CDTF">2021-09-30T12:18:41Z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0x0101009B8EB112A77D44CD912A6862799828BA00C67A7C153DE7C449B2D3B5C46915C148</vt:lpwstr>
  </property>
  <property fmtid="{D5CDD505-2E9C-101B-9397-08002B2CF9AE}" pid="3" name="VTT_QMS_ProcessName">
    <vt:lpwstr>33;#Finance|8640a745-e825-4d75-83dd-1112c90b62ad</vt:lpwstr>
  </property>
  <property fmtid="{D5CDD505-2E9C-101B-9397-08002B2CF9AE}" pid="4" name="VTT_QMS_TargetAudience">
    <vt:lpwstr>59;#Project Manager|4a8745a7-b1c1-4702-af86-96f56f2e96e6</vt:lpwstr>
  </property>
  <property fmtid="{D5CDD505-2E9C-101B-9397-08002B2CF9AE}" pid="5" name="VTT_QMS_ProjectLifecycle">
    <vt:lpwstr/>
  </property>
  <property fmtid="{D5CDD505-2E9C-101B-9397-08002B2CF9AE}" pid="6" name="VTT_QMS_ProjectClassification">
    <vt:lpwstr/>
  </property>
  <property fmtid="{D5CDD505-2E9C-101B-9397-08002B2CF9AE}" pid="7" name="VTT_QMS_DocumentType">
    <vt:lpwstr>2;#Template|51ca0a1f-1a81-4d71-8362-52d4144b14dc</vt:lpwstr>
  </property>
  <property fmtid="{D5CDD505-2E9C-101B-9397-08002B2CF9AE}" pid="8" name="VTT_QMS_FundingInstrument">
    <vt:lpwstr/>
  </property>
  <property fmtid="{D5CDD505-2E9C-101B-9397-08002B2CF9AE}" pid="9" name="HB_Signatures">
    <vt:lpwstr/>
  </property>
  <property fmtid="{D5CDD505-2E9C-101B-9397-08002B2CF9AE}" pid="10" name="_ExtendedDescription">
    <vt:lpwstr/>
  </property>
  <property fmtid="{D5CDD505-2E9C-101B-9397-08002B2CF9AE}" pid="11" name="URL">
    <vt:lpwstr/>
  </property>
</Properties>
</file>